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8792" windowHeight="7428" activeTab="2"/>
  </bookViews>
  <sheets>
    <sheet name="Balance" sheetId="1" r:id="rId1"/>
    <sheet name="Estadoresult." sheetId="4" r:id="rId2"/>
    <sheet name="Explicac" sheetId="2" r:id="rId3"/>
  </sheets>
  <calcPr calcId="145621" calcMode="manual"/>
</workbook>
</file>

<file path=xl/calcChain.xml><?xml version="1.0" encoding="utf-8"?>
<calcChain xmlns="http://schemas.openxmlformats.org/spreadsheetml/2006/main">
  <c r="C13" i="1" l="1"/>
  <c r="F37" i="2" l="1"/>
  <c r="D25" i="4" l="1"/>
  <c r="F70" i="2" l="1"/>
  <c r="D15" i="1" l="1"/>
  <c r="D70" i="1" l="1"/>
  <c r="D31" i="1" l="1"/>
  <c r="F81" i="2" l="1"/>
  <c r="F83" i="2" s="1"/>
  <c r="J30" i="4"/>
  <c r="D30" i="4" s="1"/>
  <c r="I30" i="4"/>
  <c r="D31" i="4" s="1"/>
  <c r="H30" i="4"/>
  <c r="G30" i="4"/>
  <c r="D52" i="1" l="1"/>
  <c r="G32" i="4" l="1"/>
  <c r="G31" i="4" l="1"/>
  <c r="D29" i="4" s="1"/>
  <c r="D60" i="1"/>
  <c r="D62" i="1" s="1"/>
  <c r="F28" i="2" l="1"/>
  <c r="G28" i="2" s="1"/>
  <c r="D32" i="4" l="1"/>
  <c r="D8" i="4" l="1"/>
  <c r="D18" i="4" l="1"/>
  <c r="D20" i="4" l="1"/>
  <c r="D34" i="4"/>
  <c r="F10" i="2"/>
  <c r="D72" i="1" l="1"/>
  <c r="D36" i="1"/>
  <c r="D39" i="1" s="1"/>
  <c r="D75" i="1" l="1"/>
</calcChain>
</file>

<file path=xl/sharedStrings.xml><?xml version="1.0" encoding="utf-8"?>
<sst xmlns="http://schemas.openxmlformats.org/spreadsheetml/2006/main" count="201" uniqueCount="167">
  <si>
    <t>Activo circulante</t>
  </si>
  <si>
    <t>Total activo circulante</t>
  </si>
  <si>
    <t>Total activo fijo</t>
  </si>
  <si>
    <t>Total otros activos</t>
  </si>
  <si>
    <t>TOTAL ACTIVOS</t>
  </si>
  <si>
    <t>Pasivo circulante</t>
  </si>
  <si>
    <t>DEFENSORIA DE LOS HABITANTES DE LA REPUBLICA</t>
  </si>
  <si>
    <t>Balance General</t>
  </si>
  <si>
    <t>Activo Fijo</t>
  </si>
  <si>
    <t>Terrenos</t>
  </si>
  <si>
    <t>Edificios</t>
  </si>
  <si>
    <t>Deprec. Acum.  Edificio</t>
  </si>
  <si>
    <t>PASIVO Y ERARIO</t>
  </si>
  <si>
    <t>Otros Pasivos</t>
  </si>
  <si>
    <t>Total Otros Pasivos</t>
  </si>
  <si>
    <t>TOTAL PASIVO</t>
  </si>
  <si>
    <t>Total Pasivo Circulante</t>
  </si>
  <si>
    <t>ACTIVOS</t>
  </si>
  <si>
    <t>Otros Activos</t>
  </si>
  <si>
    <t>ERARIO</t>
  </si>
  <si>
    <t>Erario</t>
  </si>
  <si>
    <t>Superavit</t>
  </si>
  <si>
    <t>Total Erario</t>
  </si>
  <si>
    <t>TOTAL PASIVO Y ERARIO</t>
  </si>
  <si>
    <t>Mobiliario de oficina</t>
  </si>
  <si>
    <t>Deprec. Acum Mobiliario de oficina</t>
  </si>
  <si>
    <t>Equipo de Transporte</t>
  </si>
  <si>
    <t>Deprec. Acum.  Equipo  de transporte</t>
  </si>
  <si>
    <t>Equipo de Oficina y Planta</t>
  </si>
  <si>
    <t>Deprec. Acum.  Equipo y Planta</t>
  </si>
  <si>
    <t xml:space="preserve"> </t>
  </si>
  <si>
    <t>Cuenta #</t>
  </si>
  <si>
    <t>1-1-01-006-000</t>
  </si>
  <si>
    <t>Descripcion</t>
  </si>
  <si>
    <t>Banco Nacional Cta. Cte. 0606308-5</t>
  </si>
  <si>
    <t>Saldo</t>
  </si>
  <si>
    <t>TOTAL</t>
  </si>
  <si>
    <t>Banco Nacional Cta. Cte. 214152-9</t>
  </si>
  <si>
    <t>Banco Nacional Cta. Cte. 214153-9</t>
  </si>
  <si>
    <t>Banco Nacional Cta. Cte. 214154-7</t>
  </si>
  <si>
    <t>2-1-06-007-000</t>
  </si>
  <si>
    <t>Seguridad  Eulen</t>
  </si>
  <si>
    <t>2-1-06-051-000</t>
  </si>
  <si>
    <t>2-1-06-052-000</t>
  </si>
  <si>
    <t>2-1-06-049-000</t>
  </si>
  <si>
    <t>Cuenta por pagar a Sr. Ramon Venegas</t>
  </si>
  <si>
    <t>1-Detalle de la cuenta Caja y Bancos</t>
  </si>
  <si>
    <t>Depositos por Derechos  (líneas telefónicas)</t>
  </si>
  <si>
    <t>Estado de Resultados</t>
  </si>
  <si>
    <t>DETALLE DE  EGRESOS</t>
  </si>
  <si>
    <t xml:space="preserve">DETALLE DE INGRESOS </t>
  </si>
  <si>
    <t>Caja y Bancos  (1)</t>
  </si>
  <si>
    <t>Julio Cesar Arana G.</t>
  </si>
  <si>
    <t>Contabilidad</t>
  </si>
  <si>
    <t>Transferencias Corrientes y Capital</t>
  </si>
  <si>
    <t>TOTAL DE INGRESOS CORRIENTES</t>
  </si>
  <si>
    <t>Gastos Corrientes</t>
  </si>
  <si>
    <t>Total Gastos Corrientes</t>
  </si>
  <si>
    <t>Gastos por Depreciacion de Activos</t>
  </si>
  <si>
    <t>Total Otros Gastos</t>
  </si>
  <si>
    <t>SUPERAVIT (DEFICIT)  NETO DEL PERIODO</t>
  </si>
  <si>
    <t>Amortizacion Licencias Software ( Intangibles)</t>
  </si>
  <si>
    <t>Seguros Pagados por Adelantado (4)</t>
  </si>
  <si>
    <t>UTILIDAD O PERDIDA DE OPERACIÓN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</si>
  <si>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</si>
  <si>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</si>
  <si>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</si>
  <si>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</si>
  <si>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</si>
  <si>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</si>
  <si>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</si>
  <si>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</si>
  <si>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</si>
  <si>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edificio</t>
  </si>
  <si>
    <t>Utilidad o Perdida  del periodo</t>
  </si>
  <si>
    <t>OTROS GASTOS **</t>
  </si>
  <si>
    <t>1-1-01-007-000</t>
  </si>
  <si>
    <t>1-1-01-013-000</t>
  </si>
  <si>
    <t>1-1-01-014-000</t>
  </si>
  <si>
    <t>TECHNICORP</t>
  </si>
  <si>
    <t>CN NEGOCIOS</t>
  </si>
  <si>
    <t>ARRENDADORA COMERCIAL</t>
  </si>
  <si>
    <t>HERMES SOLUCIONES DE INTERNET S.A.</t>
  </si>
  <si>
    <t>SETECOM S.A.</t>
  </si>
  <si>
    <t>TOTAL  GARANTIAS DE CUMPLIMIENTO</t>
  </si>
  <si>
    <t>GARANTIAS DE CUMPLIMIENTO</t>
  </si>
  <si>
    <t xml:space="preserve">Amortización Mejoras Edif. MAG San Carlos </t>
  </si>
  <si>
    <t xml:space="preserve">Composicion de la cuenta  214152-1 </t>
  </si>
  <si>
    <t>Caja Chica de Tesorería</t>
  </si>
  <si>
    <t>Caja Chica  Proveeduría y Servicios generales</t>
  </si>
  <si>
    <t>Caja Chica Sede Regional Chorotega</t>
  </si>
  <si>
    <t>Caja Chica  Sede Regional Huetar Norte</t>
  </si>
  <si>
    <t>Caja Chica  Sede regional Brunca</t>
  </si>
  <si>
    <t>Caja Chica  Sede Regional Pacifico Central</t>
  </si>
  <si>
    <t>Caja Chica  Sede regional Atlántica</t>
  </si>
  <si>
    <t xml:space="preserve">Caja Chica  Sede Regional Sur Sur </t>
  </si>
  <si>
    <t>Saldo de la cuenta 214152-1</t>
  </si>
  <si>
    <t>Adelanto  viaticos y documentos x reintegrar</t>
  </si>
  <si>
    <t>ría , Proveduría  y las Oficinas Regionales de la Defensoría, corresponde  al  Fondo de trabajo y para e-</t>
  </si>
  <si>
    <t>Transferencias corrientes por cobrar (3)</t>
  </si>
  <si>
    <t xml:space="preserve">Tesoreria Nacional caja unica </t>
  </si>
  <si>
    <t xml:space="preserve">Fdo Deuda Ext. Captación $ Donaciones </t>
  </si>
  <si>
    <t xml:space="preserve">Fdo Deuda Ext. Captación $ Prog.  808     </t>
  </si>
  <si>
    <t>Salarios   (8)</t>
  </si>
  <si>
    <t>Servicios (9)</t>
  </si>
  <si>
    <t>Materiales y Suministros (10)</t>
  </si>
  <si>
    <t>Equipo y programas de Computo (11)</t>
  </si>
  <si>
    <t>Transferencias (12)</t>
  </si>
  <si>
    <t>Octubre</t>
  </si>
  <si>
    <t>fectos contables se presenta el monto total por el cual fue creado el fondo. Seguidamente se presen-</t>
  </si>
  <si>
    <t>Otras Cuentas por Pagar  (5)</t>
  </si>
  <si>
    <t>Otros Pasivos                       (6)</t>
  </si>
  <si>
    <t>6-Detalle de Otros Pasivos</t>
  </si>
  <si>
    <t>Noviembre</t>
  </si>
  <si>
    <t>Diciembre</t>
  </si>
  <si>
    <t xml:space="preserve">Cuentas por Cobrar (2) </t>
  </si>
  <si>
    <t xml:space="preserve">Facturas Pend. X pagar a Proveed.  </t>
  </si>
  <si>
    <t>Inventario Bodega de Materiales y Suministros (Anexo # 1)</t>
  </si>
  <si>
    <t>Inventario (combustible) Anexo # 2</t>
  </si>
  <si>
    <t>Licencias de Computo (anexo 3)</t>
  </si>
  <si>
    <t>Por diferencias de cambio</t>
  </si>
  <si>
    <t xml:space="preserve">      a la fecha de este  estado</t>
  </si>
  <si>
    <t>2-1-06-054-000</t>
  </si>
  <si>
    <t>Pasivo diferido  Combustible</t>
  </si>
  <si>
    <t>FRANCO CASTILLO VARGAS</t>
  </si>
  <si>
    <t>AEC NETWORKS</t>
  </si>
  <si>
    <t>NAVEGACION SATELITAL DE C.R.</t>
  </si>
  <si>
    <t>M.R. PINTORES S.A.</t>
  </si>
  <si>
    <t>OTROS INGRESOS 0 EGRESOS</t>
  </si>
  <si>
    <t>REPUESTOS UNIDOS LA URUCA S.A.</t>
  </si>
  <si>
    <t xml:space="preserve">COMPAÑÍA RPOST S.A. </t>
  </si>
  <si>
    <t xml:space="preserve">Pasivos Contingentes      </t>
  </si>
  <si>
    <t>Nota: La cuenta corriente 214152-9  por ¢ 3.500.000  Contiene  las cajas chicas  que operan en la Tesore-</t>
  </si>
  <si>
    <t>Cuenta por Pagar  Salario Escolar   2015</t>
  </si>
  <si>
    <t>5-Detalle de Otras Cuentas por Pagar   (Garantias   de cumplimiento)</t>
  </si>
  <si>
    <t>CV TRES CONSULTORES Y ASOCIADOS S.A</t>
  </si>
  <si>
    <t>ta la conformacion de dicha cuenta al cierre de  Noviembre 2015.</t>
  </si>
  <si>
    <t>Hecho por : Julio Cesar Arana Garay</t>
  </si>
  <si>
    <t>CUADRO DE LAS DEPRECIACIONES DE ACTVOS FIJOS</t>
  </si>
  <si>
    <t>Maq y Equ. De Ofic.</t>
  </si>
  <si>
    <t>Licenc. Software</t>
  </si>
  <si>
    <t>Edif. MAG S. Carlos</t>
  </si>
  <si>
    <t xml:space="preserve">Retenciones por Pagar ( 2% renta )   </t>
  </si>
  <si>
    <t>FRAMA SOLUCIONES S.A.</t>
  </si>
  <si>
    <t>SPECTRUM MULTIMEDIA  S.A.</t>
  </si>
  <si>
    <t>COMPUBETEL S.A.</t>
  </si>
  <si>
    <t>Cuenta por Pagar Aguinaldos   2016</t>
  </si>
  <si>
    <t>1-104-001-001</t>
  </si>
  <si>
    <t>Transferencias Corrientes por Cobrar</t>
  </si>
  <si>
    <t>1-1-04-001-004</t>
  </si>
  <si>
    <t>1-1-04-001-005</t>
  </si>
  <si>
    <t>1-1-04-001-006</t>
  </si>
  <si>
    <t>Tesorería Nacional Caja Unica</t>
  </si>
  <si>
    <t>Fondo Deuda Externa Captación $ Donaciones</t>
  </si>
  <si>
    <t>Fondo Deuda Externa Captación $ Prog. 808</t>
  </si>
  <si>
    <t>Monto</t>
  </si>
  <si>
    <t>2.1.3.03.01.02</t>
  </si>
  <si>
    <t>Al 31 de Enero  del 2016</t>
  </si>
  <si>
    <t>Al 31 de Enero del 2016</t>
  </si>
  <si>
    <t>** Nota: Los montos de otros gastos es el acumulado de enero 2016</t>
  </si>
  <si>
    <t>Construcciones en proceso (Bodega de Materiales)</t>
  </si>
  <si>
    <t>3-Corresponde a los pagos que deben hacerse en los próximos meses de diciembre 2016 y enero</t>
  </si>
  <si>
    <t>2017 por los conceptos de aguinaldo y salario escolar.</t>
  </si>
  <si>
    <t>2-1-06-056-000</t>
  </si>
  <si>
    <t>Bodega nueva en construccion</t>
  </si>
  <si>
    <t>4-Retenciones por Pagar (Retención del 2% renta a  Proveedores)</t>
  </si>
  <si>
    <t>NOTAS ACLARATORIAS DE CUENTAS DE ACTIVOS Y PASIVOS 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</si>
</sst>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0" borderId="0" xfId="0" quotePrefix="1" applyNumberFormat="1"/>
    <xf numFmtId="49" fontId="2" fillId="0" borderId="0" xfId="0" applyNumberFormat="1" applyFont="1" applyFill="1"/>
    <xf numFmtId="49" fontId="2" fillId="0" borderId="0" xfId="0" quotePrefix="1" applyNumberFormat="1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 applyFont="1"/>
    <xf numFmtId="4" fontId="0" fillId="0" borderId="1" xfId="0" applyNumberFormat="1" applyFont="1" applyBorder="1"/>
    <xf numFmtId="49" fontId="0" fillId="0" borderId="0" xfId="0" applyNumberFormat="1" applyFont="1"/>
    <xf numFmtId="4" fontId="0" fillId="0" borderId="0" xfId="0" applyNumberFormat="1" applyFont="1" applyFill="1"/>
    <xf numFmtId="4" fontId="2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0" fillId="0" borderId="0" xfId="0" quotePrefix="1" applyNumberFormat="1" applyFont="1"/>
    <xf numFmtId="4" fontId="2" fillId="0" borderId="2" xfId="0" applyNumberFormat="1" applyFont="1" applyFill="1" applyBorder="1"/>
    <xf numFmtId="4" fontId="2" fillId="0" borderId="3" xfId="0" applyNumberFormat="1" applyFont="1" applyBorder="1"/>
    <xf numFmtId="0" fontId="2" fillId="0" borderId="0" xfId="0" applyFont="1" applyBorder="1" applyAlignment="1">
      <alignment horizontal="center"/>
    </xf>
    <xf numFmtId="4" fontId="0" fillId="0" borderId="0" xfId="0" applyNumberFormat="1" applyFont="1" applyBorder="1"/>
    <xf numFmtId="4" fontId="2" fillId="0" borderId="0" xfId="0" applyNumberFormat="1" applyFont="1" applyFill="1" applyBorder="1"/>
    <xf numFmtId="4" fontId="2" fillId="0" borderId="1" xfId="0" applyNumberFormat="1" applyFont="1" applyBorder="1"/>
    <xf numFmtId="49" fontId="2" fillId="0" borderId="0" xfId="0" applyNumberFormat="1" applyFont="1" applyBorder="1"/>
    <xf numFmtId="49" fontId="0" fillId="0" borderId="0" xfId="0" quotePrefix="1" applyNumberFormat="1" applyFont="1" applyBorder="1"/>
    <xf numFmtId="0" fontId="0" fillId="0" borderId="0" xfId="0" quotePrefix="1" applyFont="1" applyBorder="1"/>
    <xf numFmtId="49" fontId="0" fillId="0" borderId="0" xfId="0" quotePrefix="1" applyNumberFormat="1" applyBorder="1"/>
    <xf numFmtId="49" fontId="2" fillId="0" borderId="0" xfId="0" applyNumberFormat="1" applyFont="1" applyFill="1" applyBorder="1"/>
    <xf numFmtId="164" fontId="0" fillId="0" borderId="0" xfId="4" applyFont="1"/>
    <xf numFmtId="164" fontId="2" fillId="0" borderId="0" xfId="4" applyFont="1"/>
    <xf numFmtId="0" fontId="0" fillId="0" borderId="4" xfId="0" applyBorder="1"/>
    <xf numFmtId="164" fontId="0" fillId="0" borderId="4" xfId="4" applyFont="1" applyBorder="1"/>
    <xf numFmtId="0" fontId="0" fillId="0" borderId="0" xfId="0" applyBorder="1"/>
    <xf numFmtId="164" fontId="2" fillId="0" borderId="0" xfId="4" applyFont="1" applyBorder="1"/>
    <xf numFmtId="0" fontId="0" fillId="0" borderId="3" xfId="0" applyBorder="1"/>
    <xf numFmtId="164" fontId="0" fillId="0" borderId="5" xfId="4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/>
    <xf numFmtId="164" fontId="0" fillId="0" borderId="0" xfId="4" applyFont="1" applyFill="1"/>
    <xf numFmtId="0" fontId="0" fillId="0" borderId="0" xfId="0" applyFill="1" applyBorder="1"/>
    <xf numFmtId="0" fontId="4" fillId="0" borderId="0" xfId="0" applyFont="1"/>
    <xf numFmtId="0" fontId="0" fillId="0" borderId="4" xfId="0" applyBorder="1" applyAlignment="1">
      <alignment horizontal="center"/>
    </xf>
    <xf numFmtId="4" fontId="0" fillId="0" borderId="0" xfId="0" quotePrefix="1" applyNumberFormat="1" applyFont="1" applyBorder="1" applyAlignment="1">
      <alignment horizontal="center"/>
    </xf>
    <xf numFmtId="0" fontId="0" fillId="0" borderId="4" xfId="0" applyFill="1" applyBorder="1"/>
    <xf numFmtId="4" fontId="2" fillId="0" borderId="1" xfId="0" quotePrefix="1" applyNumberFormat="1" applyFont="1" applyBorder="1" applyAlignment="1">
      <alignment horizontal="center"/>
    </xf>
    <xf numFmtId="4" fontId="0" fillId="0" borderId="6" xfId="0" applyNumberFormat="1" applyFont="1" applyBorder="1"/>
    <xf numFmtId="4" fontId="0" fillId="0" borderId="0" xfId="0" quotePrefix="1" applyNumberFormat="1" applyFont="1" applyBorder="1" applyAlignment="1">
      <alignment horizontal="left"/>
    </xf>
    <xf numFmtId="0" fontId="0" fillId="0" borderId="1" xfId="0" applyBorder="1"/>
    <xf numFmtId="4" fontId="2" fillId="0" borderId="1" xfId="0" applyNumberFormat="1" applyFont="1" applyBorder="1" applyAlignment="1">
      <alignment horizontal="center"/>
    </xf>
    <xf numFmtId="4" fontId="0" fillId="0" borderId="0" xfId="0" quotePrefix="1" applyNumberFormat="1" applyFont="1"/>
    <xf numFmtId="49" fontId="0" fillId="0" borderId="0" xfId="0" applyNumberFormat="1" applyFont="1" applyFill="1"/>
    <xf numFmtId="164" fontId="0" fillId="0" borderId="0" xfId="0" applyNumberFormat="1"/>
    <xf numFmtId="4" fontId="0" fillId="0" borderId="0" xfId="0" applyNumberFormat="1"/>
    <xf numFmtId="164" fontId="4" fillId="0" borderId="0" xfId="4" applyFont="1"/>
    <xf numFmtId="0" fontId="5" fillId="0" borderId="4" xfId="0" applyFont="1" applyBorder="1"/>
    <xf numFmtId="0" fontId="2" fillId="0" borderId="4" xfId="0" applyFont="1" applyBorder="1"/>
    <xf numFmtId="164" fontId="2" fillId="0" borderId="4" xfId="4" applyFont="1" applyBorder="1" applyAlignment="1">
      <alignment horizontal="center"/>
    </xf>
    <xf numFmtId="164" fontId="1" fillId="0" borderId="0" xfId="4" applyFont="1" applyBorder="1"/>
    <xf numFmtId="0" fontId="2" fillId="0" borderId="0" xfId="0" applyFont="1" applyFill="1" applyBorder="1" applyAlignment="1">
      <alignment horizontal="center"/>
    </xf>
    <xf numFmtId="164" fontId="2" fillId="0" borderId="0" xfId="4" applyFont="1" applyFill="1" applyBorder="1"/>
    <xf numFmtId="0" fontId="2" fillId="0" borderId="0" xfId="0" applyFont="1" applyFill="1" applyBorder="1"/>
    <xf numFmtId="0" fontId="2" fillId="0" borderId="0" xfId="0" applyFont="1" applyBorder="1"/>
    <xf numFmtId="164" fontId="0" fillId="0" borderId="0" xfId="0" applyNumberFormat="1" applyFill="1"/>
    <xf numFmtId="164" fontId="0" fillId="0" borderId="0" xfId="4" applyFont="1" applyBorder="1"/>
    <xf numFmtId="164" fontId="0" fillId="0" borderId="4" xfId="4" applyFont="1" applyFill="1" applyBorder="1"/>
    <xf numFmtId="4" fontId="2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14" fontId="0" fillId="0" borderId="0" xfId="0" applyNumberFormat="1" applyAlignment="1">
      <alignment horizontal="left"/>
    </xf>
    <xf numFmtId="4" fontId="2" fillId="0" borderId="1" xfId="0" applyNumberFormat="1" applyFont="1" applyFill="1" applyBorder="1"/>
    <xf numFmtId="0" fontId="0" fillId="0" borderId="0" xfId="0" applyBorder="1" applyAlignment="1">
      <alignment horizontal="center"/>
    </xf>
    <xf numFmtId="164" fontId="2" fillId="0" borderId="0" xfId="4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4" fontId="0" fillId="0" borderId="1" xfId="0" applyNumberFormat="1" applyFont="1" applyFill="1" applyBorder="1"/>
    <xf numFmtId="164" fontId="6" fillId="0" borderId="0" xfId="4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Fill="1" applyBorder="1"/>
    <xf numFmtId="49" fontId="2" fillId="0" borderId="0" xfId="0" applyNumberFormat="1" applyFont="1" applyAlignment="1">
      <alignment horizontal="center"/>
    </xf>
  </cellXfs>
  <cellStyles count="5">
    <cellStyle name="Millares" xfId="4" builtinId="3"/>
    <cellStyle name="Millares 2" xfId="1"/>
    <cellStyle name="Normal" xfId="0" builtinId="0"/>
    <cellStyle name="Normal 2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42" workbookViewId="0">
      <selection activeCell="C69" sqref="C69"/>
    </sheetView>
  </sheetViews>
  <sheetFormatPr baseColWidth="10" defaultRowHeight="14.4" x14ac:dyDescent="0.3"/>
  <cols>
    <col min="1" max="1" width="5.88671875" style="1" customWidth="1"/>
    <col min="2" max="2" width="52" customWidth="1"/>
    <col min="3" max="3" width="18.44140625" customWidth="1"/>
    <col min="4" max="4" width="17.109375" customWidth="1"/>
    <col min="6" max="6" width="18.33203125" style="28" bestFit="1" customWidth="1"/>
    <col min="7" max="7" width="4.88671875" customWidth="1"/>
    <col min="8" max="8" width="18.44140625" customWidth="1"/>
  </cols>
  <sheetData>
    <row r="1" spans="2:6" ht="15" x14ac:dyDescent="0.25">
      <c r="B1" s="77" t="s">
        <v>6</v>
      </c>
      <c r="C1" s="77"/>
      <c r="D1" s="77"/>
    </row>
    <row r="2" spans="2:6" ht="15" x14ac:dyDescent="0.25">
      <c r="B2" s="77" t="s">
        <v>7</v>
      </c>
      <c r="C2" s="77"/>
      <c r="D2" s="77"/>
    </row>
    <row r="3" spans="2:6" ht="15" x14ac:dyDescent="0.25">
      <c r="B3" s="77" t="s">
        <v>157</v>
      </c>
      <c r="C3" s="77"/>
      <c r="D3" s="77"/>
    </row>
    <row r="4" spans="2:6" ht="15" x14ac:dyDescent="0.25">
      <c r="B4" s="12"/>
      <c r="C4" s="1"/>
      <c r="D4" s="1"/>
    </row>
    <row r="5" spans="2:6" ht="15" x14ac:dyDescent="0.25">
      <c r="B5" s="3" t="s">
        <v>17</v>
      </c>
      <c r="C5" s="1"/>
      <c r="D5" s="1"/>
    </row>
    <row r="6" spans="2:6" ht="15" x14ac:dyDescent="0.25">
      <c r="B6" s="3" t="s">
        <v>0</v>
      </c>
      <c r="C6" s="9"/>
      <c r="D6" s="19"/>
    </row>
    <row r="7" spans="2:6" ht="15" x14ac:dyDescent="0.25">
      <c r="B7" s="12" t="s">
        <v>51</v>
      </c>
      <c r="C7" s="10">
        <v>20656760.870000001</v>
      </c>
      <c r="D7" s="42"/>
    </row>
    <row r="8" spans="2:6" ht="15" x14ac:dyDescent="0.25">
      <c r="B8" s="2" t="s">
        <v>115</v>
      </c>
      <c r="C8" s="10">
        <v>0</v>
      </c>
      <c r="D8" s="42"/>
    </row>
    <row r="9" spans="2:6" ht="15" x14ac:dyDescent="0.25">
      <c r="B9" s="2" t="s">
        <v>99</v>
      </c>
      <c r="C9" s="10">
        <v>89926950.709999993</v>
      </c>
      <c r="D9" s="42"/>
    </row>
    <row r="10" spans="2:6" ht="15" x14ac:dyDescent="0.25">
      <c r="B10" s="12" t="s">
        <v>100</v>
      </c>
      <c r="C10" s="13">
        <v>21375399.68</v>
      </c>
      <c r="D10" s="42"/>
    </row>
    <row r="11" spans="2:6" x14ac:dyDescent="0.3">
      <c r="B11" s="12" t="s">
        <v>101</v>
      </c>
      <c r="C11" s="10">
        <v>1946314.68</v>
      </c>
      <c r="D11" s="42"/>
    </row>
    <row r="12" spans="2:6" x14ac:dyDescent="0.3">
      <c r="B12" s="12" t="s">
        <v>102</v>
      </c>
      <c r="C12" s="10">
        <v>21776638.170000002</v>
      </c>
      <c r="D12" s="42"/>
    </row>
    <row r="13" spans="2:6" s="1" customFormat="1" ht="15" x14ac:dyDescent="0.25">
      <c r="B13" s="12" t="s">
        <v>117</v>
      </c>
      <c r="C13" s="10">
        <f>2069440.58+33549436.06</f>
        <v>35618876.640000001</v>
      </c>
      <c r="D13" s="42"/>
      <c r="F13" s="28"/>
    </row>
    <row r="14" spans="2:6" s="1" customFormat="1" ht="15" x14ac:dyDescent="0.25">
      <c r="B14" s="12" t="s">
        <v>118</v>
      </c>
      <c r="C14" s="13">
        <v>2306814.34</v>
      </c>
      <c r="D14" s="10"/>
      <c r="F14" s="28"/>
    </row>
    <row r="15" spans="2:6" ht="15" x14ac:dyDescent="0.25">
      <c r="B15" s="12" t="s">
        <v>62</v>
      </c>
      <c r="C15" s="73">
        <v>0</v>
      </c>
      <c r="D15" s="65">
        <f>SUM(C7:C15)</f>
        <v>193607755.09</v>
      </c>
    </row>
    <row r="16" spans="2:6" ht="15" x14ac:dyDescent="0.25">
      <c r="B16" s="3" t="s">
        <v>1</v>
      </c>
      <c r="C16" s="8"/>
      <c r="D16" s="14"/>
    </row>
    <row r="17" spans="2:6" ht="15" x14ac:dyDescent="0.25">
      <c r="B17" s="12"/>
      <c r="C17" s="10"/>
      <c r="D17" s="20"/>
    </row>
    <row r="18" spans="2:6" ht="15" x14ac:dyDescent="0.25">
      <c r="B18" s="3" t="s">
        <v>8</v>
      </c>
      <c r="C18" s="10"/>
      <c r="D18" s="20"/>
    </row>
    <row r="19" spans="2:6" s="1" customFormat="1" ht="15" x14ac:dyDescent="0.25">
      <c r="B19" s="12" t="s">
        <v>24</v>
      </c>
      <c r="C19" s="10">
        <v>110305783.3</v>
      </c>
      <c r="D19" s="20"/>
      <c r="F19" s="28"/>
    </row>
    <row r="20" spans="2:6" s="1" customFormat="1" ht="15" x14ac:dyDescent="0.25">
      <c r="B20" s="3" t="s">
        <v>25</v>
      </c>
      <c r="C20" s="10">
        <v>-51809958.869999997</v>
      </c>
      <c r="D20" s="20" t="s">
        <v>30</v>
      </c>
      <c r="F20" s="28"/>
    </row>
    <row r="21" spans="2:6" s="1" customFormat="1" ht="15" x14ac:dyDescent="0.25">
      <c r="B21" s="12" t="s">
        <v>28</v>
      </c>
      <c r="C21" s="10">
        <v>341626415.81999999</v>
      </c>
      <c r="D21" s="20" t="s">
        <v>30</v>
      </c>
      <c r="F21" s="28"/>
    </row>
    <row r="22" spans="2:6" s="1" customFormat="1" ht="15" x14ac:dyDescent="0.25">
      <c r="B22" s="3" t="s">
        <v>29</v>
      </c>
      <c r="C22" s="10">
        <v>-195323580.25999999</v>
      </c>
      <c r="D22" s="20"/>
      <c r="F22" s="28"/>
    </row>
    <row r="23" spans="2:6" s="1" customFormat="1" ht="15" x14ac:dyDescent="0.25">
      <c r="B23" s="12" t="s">
        <v>26</v>
      </c>
      <c r="C23" s="10">
        <v>129341547.5</v>
      </c>
      <c r="D23" s="20" t="s">
        <v>30</v>
      </c>
      <c r="F23" s="28"/>
    </row>
    <row r="24" spans="2:6" s="1" customFormat="1" ht="15" x14ac:dyDescent="0.25">
      <c r="B24" s="3" t="s">
        <v>27</v>
      </c>
      <c r="C24" s="10">
        <v>-69852491.780000001</v>
      </c>
      <c r="D24" s="20" t="s">
        <v>30</v>
      </c>
      <c r="F24" s="28"/>
    </row>
    <row r="25" spans="2:6" s="1" customFormat="1" ht="15" x14ac:dyDescent="0.25">
      <c r="B25" s="12" t="s">
        <v>9</v>
      </c>
      <c r="C25" s="13">
        <v>238254000</v>
      </c>
      <c r="D25" s="20"/>
      <c r="F25" s="28"/>
    </row>
    <row r="26" spans="2:6" s="1" customFormat="1" ht="15" x14ac:dyDescent="0.25">
      <c r="B26" s="12" t="s">
        <v>160</v>
      </c>
      <c r="C26" s="13">
        <v>55409143.119999997</v>
      </c>
      <c r="D26" s="20"/>
      <c r="F26" s="28"/>
    </row>
    <row r="27" spans="2:6" s="1" customFormat="1" ht="15" x14ac:dyDescent="0.25">
      <c r="B27" s="12" t="s">
        <v>10</v>
      </c>
      <c r="C27" s="13">
        <v>571286402.37</v>
      </c>
      <c r="D27" s="20"/>
      <c r="F27" s="28"/>
    </row>
    <row r="28" spans="2:6" s="1" customFormat="1" ht="15" x14ac:dyDescent="0.25">
      <c r="B28" s="3" t="s">
        <v>11</v>
      </c>
      <c r="C28" s="10">
        <v>-143672425.63999999</v>
      </c>
      <c r="D28" s="20"/>
      <c r="F28" s="28"/>
    </row>
    <row r="29" spans="2:6" s="1" customFormat="1" ht="15" x14ac:dyDescent="0.25">
      <c r="B29" s="3"/>
      <c r="C29" s="13" t="s">
        <v>30</v>
      </c>
      <c r="D29" s="20"/>
      <c r="F29" s="28"/>
    </row>
    <row r="30" spans="2:6" s="1" customFormat="1" ht="15" x14ac:dyDescent="0.25">
      <c r="B30" s="3"/>
      <c r="C30" s="13"/>
      <c r="D30" s="20"/>
      <c r="F30" s="28"/>
    </row>
    <row r="31" spans="2:6" ht="15" x14ac:dyDescent="0.25">
      <c r="B31" s="7" t="s">
        <v>2</v>
      </c>
      <c r="C31" s="14"/>
      <c r="D31" s="14">
        <f>SUM(C19:C28)</f>
        <v>985564835.56000006</v>
      </c>
    </row>
    <row r="32" spans="2:6" ht="15" x14ac:dyDescent="0.25">
      <c r="B32" s="15"/>
      <c r="C32" s="8"/>
      <c r="D32" s="14"/>
    </row>
    <row r="33" spans="2:6" ht="15" x14ac:dyDescent="0.25">
      <c r="B33" s="3" t="s">
        <v>18</v>
      </c>
      <c r="C33" s="20"/>
      <c r="D33" s="20"/>
    </row>
    <row r="34" spans="2:6" x14ac:dyDescent="0.3">
      <c r="B34" s="12" t="s">
        <v>47</v>
      </c>
      <c r="C34" s="10">
        <v>1683432</v>
      </c>
      <c r="D34" s="14"/>
    </row>
    <row r="35" spans="2:6" s="1" customFormat="1" ht="15" x14ac:dyDescent="0.25">
      <c r="B35" s="12" t="s">
        <v>119</v>
      </c>
      <c r="C35" s="10">
        <v>19907397.809999999</v>
      </c>
      <c r="D35" s="14"/>
      <c r="F35" s="28"/>
    </row>
    <row r="36" spans="2:6" s="1" customFormat="1" ht="15" x14ac:dyDescent="0.25">
      <c r="B36" s="7" t="s">
        <v>3</v>
      </c>
      <c r="C36" s="8"/>
      <c r="D36" s="14">
        <f>SUM(C34:C35)</f>
        <v>21590829.809999999</v>
      </c>
      <c r="F36" s="28"/>
    </row>
    <row r="37" spans="2:6" ht="15" x14ac:dyDescent="0.25">
      <c r="B37" s="12"/>
      <c r="C37" s="10"/>
      <c r="D37" s="20"/>
    </row>
    <row r="38" spans="2:6" ht="15" x14ac:dyDescent="0.25">
      <c r="C38" s="21"/>
    </row>
    <row r="39" spans="2:6" ht="15.75" thickBot="1" x14ac:dyDescent="0.3">
      <c r="B39" s="5" t="s">
        <v>4</v>
      </c>
      <c r="C39" s="20"/>
      <c r="D39" s="17">
        <f>+D36+D31+D15</f>
        <v>1200763420.46</v>
      </c>
    </row>
    <row r="40" spans="2:6" s="1" customFormat="1" ht="15.75" thickTop="1" x14ac:dyDescent="0.25">
      <c r="B40" s="12"/>
      <c r="C40" s="20"/>
      <c r="D40" s="20"/>
      <c r="F40" s="28"/>
    </row>
    <row r="41" spans="2:6" s="1" customFormat="1" ht="15" x14ac:dyDescent="0.25">
      <c r="B41" s="12"/>
      <c r="C41" s="20"/>
      <c r="D41" s="20"/>
      <c r="F41" s="28"/>
    </row>
    <row r="42" spans="2:6" s="1" customFormat="1" ht="15" x14ac:dyDescent="0.25">
      <c r="B42" s="12"/>
      <c r="C42" s="20"/>
      <c r="D42" s="20"/>
      <c r="F42" s="28"/>
    </row>
    <row r="43" spans="2:6" s="1" customFormat="1" ht="15" x14ac:dyDescent="0.25">
      <c r="B43" s="12"/>
      <c r="C43" s="20"/>
      <c r="D43" s="20"/>
      <c r="F43" s="28"/>
    </row>
    <row r="44" spans="2:6" s="1" customFormat="1" ht="15" x14ac:dyDescent="0.25">
      <c r="B44" s="12"/>
      <c r="C44" s="20"/>
      <c r="D44" s="20"/>
      <c r="F44" s="28"/>
    </row>
    <row r="45" spans="2:6" s="1" customFormat="1" ht="15" x14ac:dyDescent="0.25">
      <c r="B45" s="12"/>
      <c r="C45" s="20"/>
      <c r="D45" s="20"/>
      <c r="F45" s="28"/>
    </row>
    <row r="46" spans="2:6" s="1" customFormat="1" ht="15" x14ac:dyDescent="0.25">
      <c r="B46" s="12"/>
      <c r="C46" s="20"/>
      <c r="D46" s="20"/>
      <c r="F46" s="28"/>
    </row>
    <row r="47" spans="2:6" s="1" customFormat="1" ht="15" x14ac:dyDescent="0.25">
      <c r="B47" s="12"/>
      <c r="C47" s="20"/>
      <c r="D47" s="20"/>
      <c r="F47" s="28"/>
    </row>
    <row r="48" spans="2:6" ht="15" x14ac:dyDescent="0.25">
      <c r="B48" s="3" t="s">
        <v>12</v>
      </c>
      <c r="C48" s="10"/>
      <c r="D48" s="20"/>
    </row>
    <row r="49" spans="2:6" ht="15" x14ac:dyDescent="0.25">
      <c r="B49" s="3" t="s">
        <v>5</v>
      </c>
      <c r="C49" s="10"/>
      <c r="D49" s="20"/>
    </row>
    <row r="50" spans="2:6" ht="15" x14ac:dyDescent="0.25">
      <c r="B50" s="4" t="s">
        <v>142</v>
      </c>
      <c r="C50" s="13">
        <v>3991069.58</v>
      </c>
      <c r="D50" s="20"/>
    </row>
    <row r="51" spans="2:6" s="1" customFormat="1" ht="15" x14ac:dyDescent="0.25">
      <c r="B51" s="4" t="s">
        <v>116</v>
      </c>
      <c r="C51" s="10">
        <v>0</v>
      </c>
      <c r="D51" s="11"/>
      <c r="F51" s="28"/>
    </row>
    <row r="52" spans="2:6" s="1" customFormat="1" ht="15" x14ac:dyDescent="0.25">
      <c r="B52" s="6" t="s">
        <v>16</v>
      </c>
      <c r="C52" s="10"/>
      <c r="D52" s="14">
        <f>SUM(C50:C51)</f>
        <v>3991069.58</v>
      </c>
      <c r="F52" s="28"/>
    </row>
    <row r="53" spans="2:6" s="1" customFormat="1" ht="15" x14ac:dyDescent="0.25">
      <c r="B53" s="4"/>
      <c r="C53" s="10"/>
      <c r="D53" s="20"/>
      <c r="F53" s="28"/>
    </row>
    <row r="54" spans="2:6" s="1" customFormat="1" ht="15" x14ac:dyDescent="0.25">
      <c r="B54" s="6" t="s">
        <v>13</v>
      </c>
      <c r="C54" s="10"/>
      <c r="D54" s="20"/>
      <c r="F54" s="28"/>
    </row>
    <row r="55" spans="2:6" s="1" customFormat="1" ht="15" x14ac:dyDescent="0.25">
      <c r="B55" s="4"/>
      <c r="C55" s="10"/>
      <c r="D55" s="20"/>
      <c r="F55" s="28"/>
    </row>
    <row r="56" spans="2:6" ht="15" x14ac:dyDescent="0.25">
      <c r="B56" s="16" t="s">
        <v>110</v>
      </c>
      <c r="C56" s="10">
        <v>2962597.72</v>
      </c>
      <c r="D56" s="20"/>
    </row>
    <row r="57" spans="2:6" ht="15" x14ac:dyDescent="0.25">
      <c r="B57" s="16" t="s">
        <v>111</v>
      </c>
      <c r="C57" s="20">
        <v>152733345.66</v>
      </c>
      <c r="D57" s="20"/>
    </row>
    <row r="58" spans="2:6" s="1" customFormat="1" ht="15" x14ac:dyDescent="0.25">
      <c r="B58" s="16" t="s">
        <v>131</v>
      </c>
      <c r="C58" s="20">
        <v>0</v>
      </c>
      <c r="D58" s="20"/>
      <c r="F58" s="28"/>
    </row>
    <row r="59" spans="2:6" s="1" customFormat="1" ht="15" x14ac:dyDescent="0.25">
      <c r="B59" s="16"/>
      <c r="C59" s="20"/>
      <c r="D59" s="11"/>
      <c r="F59" s="28"/>
    </row>
    <row r="60" spans="2:6" ht="15" x14ac:dyDescent="0.25">
      <c r="B60" s="3" t="s">
        <v>14</v>
      </c>
      <c r="C60" s="14"/>
      <c r="D60" s="14">
        <f>SUM(C56:C58)</f>
        <v>155695943.38</v>
      </c>
    </row>
    <row r="61" spans="2:6" s="1" customFormat="1" ht="15" x14ac:dyDescent="0.25">
      <c r="B61" s="3"/>
      <c r="C61" s="14"/>
      <c r="D61" s="14"/>
      <c r="F61" s="28"/>
    </row>
    <row r="62" spans="2:6" s="1" customFormat="1" ht="15" x14ac:dyDescent="0.25">
      <c r="B62" s="5" t="s">
        <v>15</v>
      </c>
      <c r="C62" s="14"/>
      <c r="D62" s="14">
        <f>+D60+D52</f>
        <v>159687012.96000001</v>
      </c>
      <c r="F62" s="28"/>
    </row>
    <row r="63" spans="2:6" s="1" customFormat="1" ht="15" x14ac:dyDescent="0.25">
      <c r="B63" s="3"/>
      <c r="C63" s="14"/>
      <c r="D63" s="14"/>
      <c r="F63" s="28"/>
    </row>
    <row r="64" spans="2:6" s="1" customFormat="1" ht="15" x14ac:dyDescent="0.25">
      <c r="B64" s="5" t="s">
        <v>19</v>
      </c>
      <c r="C64" s="14"/>
      <c r="D64" s="14"/>
      <c r="F64" s="28"/>
    </row>
    <row r="65" spans="2:6" s="1" customFormat="1" ht="15" x14ac:dyDescent="0.25">
      <c r="B65" s="3"/>
      <c r="C65" s="14"/>
      <c r="D65" s="14"/>
      <c r="F65" s="28"/>
    </row>
    <row r="66" spans="2:6" s="1" customFormat="1" x14ac:dyDescent="0.3">
      <c r="B66" s="12" t="s">
        <v>20</v>
      </c>
      <c r="C66" s="20">
        <v>982660267.26999998</v>
      </c>
      <c r="D66" s="14"/>
      <c r="F66" s="28"/>
    </row>
    <row r="67" spans="2:6" s="1" customFormat="1" x14ac:dyDescent="0.3">
      <c r="B67" s="12" t="s">
        <v>21</v>
      </c>
      <c r="C67" s="20">
        <v>45429731.740000002</v>
      </c>
      <c r="D67" s="14"/>
      <c r="F67" s="28"/>
    </row>
    <row r="68" spans="2:6" s="1" customFormat="1" x14ac:dyDescent="0.3">
      <c r="B68" s="12" t="s">
        <v>74</v>
      </c>
      <c r="C68" s="20">
        <v>-1172926.78</v>
      </c>
      <c r="D68" s="14"/>
      <c r="F68" s="28"/>
    </row>
    <row r="69" spans="2:6" s="1" customFormat="1" x14ac:dyDescent="0.3">
      <c r="B69" s="3"/>
      <c r="C69" s="14"/>
      <c r="D69" s="22"/>
      <c r="F69" s="28"/>
    </row>
    <row r="70" spans="2:6" s="1" customFormat="1" x14ac:dyDescent="0.3">
      <c r="B70" s="3" t="s">
        <v>22</v>
      </c>
      <c r="C70" s="14"/>
      <c r="D70" s="14">
        <f>SUM(C66:C68)</f>
        <v>1026917072.23</v>
      </c>
      <c r="F70" s="28"/>
    </row>
    <row r="71" spans="2:6" x14ac:dyDescent="0.3">
      <c r="B71" s="16"/>
      <c r="C71" s="10"/>
      <c r="D71" s="20"/>
    </row>
    <row r="72" spans="2:6" x14ac:dyDescent="0.3">
      <c r="B72" s="3" t="s">
        <v>23</v>
      </c>
      <c r="D72" s="18">
        <f>+D70+D62</f>
        <v>1186604085.1900001</v>
      </c>
    </row>
    <row r="73" spans="2:6" x14ac:dyDescent="0.3">
      <c r="B73" s="12"/>
      <c r="C73" s="10"/>
      <c r="D73" s="20"/>
    </row>
    <row r="74" spans="2:6" x14ac:dyDescent="0.3">
      <c r="B74" s="12"/>
      <c r="C74" s="10"/>
      <c r="D74" s="20"/>
    </row>
    <row r="75" spans="2:6" x14ac:dyDescent="0.3">
      <c r="B75" s="12"/>
      <c r="C75" s="10"/>
      <c r="D75" s="20">
        <f>+D39-D72</f>
        <v>14159335.269999981</v>
      </c>
    </row>
    <row r="76" spans="2:6" x14ac:dyDescent="0.3">
      <c r="B76" s="12"/>
      <c r="C76" s="10"/>
      <c r="D76" s="20"/>
    </row>
    <row r="77" spans="2:6" x14ac:dyDescent="0.3">
      <c r="B77" s="23"/>
      <c r="C77" s="20"/>
      <c r="D77" s="20"/>
    </row>
    <row r="78" spans="2:6" x14ac:dyDescent="0.3">
      <c r="B78" s="24" t="s">
        <v>137</v>
      </c>
      <c r="C78" s="20"/>
      <c r="D78" s="20"/>
    </row>
    <row r="79" spans="2:6" x14ac:dyDescent="0.3">
      <c r="B79" s="25"/>
      <c r="C79" s="20"/>
      <c r="D79" s="20"/>
    </row>
    <row r="80" spans="2:6" x14ac:dyDescent="0.3">
      <c r="C80" s="20"/>
      <c r="D80" s="20" t="s">
        <v>30</v>
      </c>
    </row>
    <row r="81" spans="2:4" x14ac:dyDescent="0.3">
      <c r="C81" s="20"/>
      <c r="D81" s="20"/>
    </row>
    <row r="82" spans="2:4" x14ac:dyDescent="0.3">
      <c r="B82" s="24"/>
      <c r="C82" s="20"/>
      <c r="D82" s="20"/>
    </row>
    <row r="83" spans="2:4" x14ac:dyDescent="0.3">
      <c r="B83" s="26"/>
      <c r="C83" s="14"/>
      <c r="D83" s="14"/>
    </row>
    <row r="84" spans="2:4" x14ac:dyDescent="0.3">
      <c r="B84" s="24"/>
      <c r="C84" s="20"/>
      <c r="D84" s="20"/>
    </row>
    <row r="85" spans="2:4" x14ac:dyDescent="0.3">
      <c r="B85" s="27"/>
      <c r="C85" s="21"/>
      <c r="D85" s="21"/>
    </row>
    <row r="86" spans="2:4" x14ac:dyDescent="0.3">
      <c r="B86" s="24"/>
      <c r="C86" s="20"/>
      <c r="D86" s="20"/>
    </row>
    <row r="87" spans="2:4" x14ac:dyDescent="0.3">
      <c r="B87" s="16"/>
      <c r="C87" s="10"/>
      <c r="D87" s="20"/>
    </row>
  </sheetData>
  <mergeCells count="3">
    <mergeCell ref="B1:D1"/>
    <mergeCell ref="B2:D2"/>
    <mergeCell ref="B3:D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workbookViewId="0">
      <selection activeCell="G3" sqref="G3"/>
    </sheetView>
  </sheetViews>
  <sheetFormatPr baseColWidth="10" defaultRowHeight="14.4" x14ac:dyDescent="0.3"/>
  <cols>
    <col min="1" max="1" width="4.6640625" customWidth="1"/>
    <col min="2" max="2" width="41.109375" customWidth="1"/>
    <col min="3" max="3" width="18.44140625" customWidth="1"/>
    <col min="4" max="4" width="18.109375" customWidth="1"/>
    <col min="5" max="5" width="9.109375" customWidth="1"/>
    <col min="7" max="7" width="18.33203125" bestFit="1" customWidth="1"/>
    <col min="8" max="8" width="15.88671875" style="28" customWidth="1"/>
    <col min="9" max="9" width="16.44140625" style="28" customWidth="1"/>
    <col min="10" max="10" width="17.44140625" customWidth="1"/>
    <col min="11" max="11" width="18.109375" customWidth="1"/>
  </cols>
  <sheetData>
    <row r="1" spans="2:9" ht="15" x14ac:dyDescent="0.25">
      <c r="B1" s="77" t="s">
        <v>6</v>
      </c>
      <c r="C1" s="77"/>
      <c r="D1" s="77"/>
      <c r="E1" s="28"/>
    </row>
    <row r="2" spans="2:9" ht="15" x14ac:dyDescent="0.25">
      <c r="B2" s="77" t="s">
        <v>48</v>
      </c>
      <c r="C2" s="77"/>
      <c r="D2" s="77"/>
      <c r="E2" s="28"/>
    </row>
    <row r="3" spans="2:9" ht="15" x14ac:dyDescent="0.25">
      <c r="B3" s="77" t="s">
        <v>158</v>
      </c>
      <c r="C3" s="77"/>
      <c r="D3" s="77"/>
      <c r="E3" s="28"/>
    </row>
    <row r="4" spans="2:9" ht="15" x14ac:dyDescent="0.25">
      <c r="B4" s="12"/>
      <c r="C4" s="1"/>
      <c r="D4" s="1"/>
      <c r="E4" s="28"/>
    </row>
    <row r="5" spans="2:9" ht="15" x14ac:dyDescent="0.25">
      <c r="B5" s="3" t="s">
        <v>50</v>
      </c>
      <c r="C5" s="1"/>
      <c r="D5" s="1"/>
      <c r="E5" s="28"/>
    </row>
    <row r="6" spans="2:9" ht="15" x14ac:dyDescent="0.25">
      <c r="B6" s="3"/>
      <c r="C6" s="1"/>
      <c r="D6" s="1"/>
      <c r="E6" s="28"/>
      <c r="G6" s="28"/>
    </row>
    <row r="7" spans="2:9" ht="15" x14ac:dyDescent="0.25">
      <c r="B7" s="12" t="s">
        <v>54</v>
      </c>
      <c r="C7" s="10">
        <v>5306613196.2600002</v>
      </c>
      <c r="D7" s="42"/>
      <c r="E7" s="28"/>
      <c r="G7" s="28"/>
    </row>
    <row r="8" spans="2:9" ht="15" x14ac:dyDescent="0.25">
      <c r="B8" s="3" t="s">
        <v>55</v>
      </c>
      <c r="C8" s="8"/>
      <c r="D8" s="44">
        <f>SUM(C7:C7)</f>
        <v>5306613196.2600002</v>
      </c>
      <c r="E8" s="28"/>
      <c r="G8" s="28"/>
    </row>
    <row r="9" spans="2:9" ht="15" x14ac:dyDescent="0.25">
      <c r="B9" s="12"/>
      <c r="C9" s="10"/>
      <c r="D9" s="42"/>
      <c r="E9" s="28"/>
    </row>
    <row r="10" spans="2:9" ht="15" x14ac:dyDescent="0.25">
      <c r="B10" s="3" t="s">
        <v>49</v>
      </c>
      <c r="C10" s="10"/>
      <c r="D10" s="42"/>
      <c r="E10" s="28"/>
    </row>
    <row r="11" spans="2:9" ht="15" x14ac:dyDescent="0.25">
      <c r="B11" s="3" t="s">
        <v>56</v>
      </c>
      <c r="C11" s="10"/>
      <c r="D11" s="42"/>
      <c r="E11" s="28"/>
    </row>
    <row r="12" spans="2:9" s="1" customFormat="1" ht="15" x14ac:dyDescent="0.25">
      <c r="B12" s="12"/>
      <c r="C12" s="10"/>
      <c r="D12" s="42"/>
      <c r="E12" s="28"/>
      <c r="H12" s="28"/>
      <c r="I12" s="28"/>
    </row>
    <row r="13" spans="2:9" ht="15" x14ac:dyDescent="0.25">
      <c r="B13" s="12" t="s">
        <v>103</v>
      </c>
      <c r="C13" s="10">
        <v>4538884718.7200003</v>
      </c>
      <c r="D13" s="42"/>
      <c r="E13" s="28"/>
    </row>
    <row r="14" spans="2:9" ht="15" x14ac:dyDescent="0.25">
      <c r="B14" s="12" t="s">
        <v>104</v>
      </c>
      <c r="C14" s="20">
        <v>376169665.06</v>
      </c>
      <c r="D14" s="46"/>
      <c r="E14" s="28"/>
    </row>
    <row r="15" spans="2:9" s="1" customFormat="1" ht="15" x14ac:dyDescent="0.25">
      <c r="B15" s="12" t="s">
        <v>105</v>
      </c>
      <c r="C15" s="20">
        <v>36202073.490000002</v>
      </c>
      <c r="D15" s="46"/>
      <c r="E15" s="28"/>
      <c r="G15" s="1" t="s">
        <v>138</v>
      </c>
      <c r="H15" s="28"/>
      <c r="I15" s="28"/>
    </row>
    <row r="16" spans="2:9" s="1" customFormat="1" ht="15" x14ac:dyDescent="0.25">
      <c r="B16" s="12" t="s">
        <v>106</v>
      </c>
      <c r="C16" s="20">
        <v>242712678.22</v>
      </c>
      <c r="D16" s="46"/>
      <c r="E16" s="28"/>
      <c r="H16" s="28"/>
      <c r="I16" s="28"/>
    </row>
    <row r="17" spans="2:11" s="1" customFormat="1" ht="15" x14ac:dyDescent="0.25">
      <c r="B17" s="12" t="s">
        <v>107</v>
      </c>
      <c r="C17" s="20">
        <v>112644060.77</v>
      </c>
      <c r="D17" s="46"/>
      <c r="E17" s="28"/>
      <c r="G17" s="1" t="s">
        <v>139</v>
      </c>
      <c r="H17" s="28" t="s">
        <v>73</v>
      </c>
      <c r="I17" s="28" t="s">
        <v>140</v>
      </c>
      <c r="J17" s="1" t="s">
        <v>141</v>
      </c>
    </row>
    <row r="18" spans="2:11" ht="15" x14ac:dyDescent="0.25">
      <c r="B18" s="3" t="s">
        <v>57</v>
      </c>
      <c r="C18" s="10"/>
      <c r="D18" s="48">
        <f>SUM(C13:C17)</f>
        <v>5306613196.2600012</v>
      </c>
      <c r="E18" s="28"/>
      <c r="F18" t="s">
        <v>64</v>
      </c>
      <c r="G18" s="28"/>
      <c r="J18" s="28"/>
    </row>
    <row r="19" spans="2:11" ht="15" x14ac:dyDescent="0.25">
      <c r="B19" s="3"/>
      <c r="C19" s="10"/>
      <c r="D19" s="20"/>
      <c r="E19" s="28"/>
      <c r="F19" t="s">
        <v>65</v>
      </c>
      <c r="G19" s="28"/>
      <c r="J19" s="28"/>
    </row>
    <row r="20" spans="2:11" s="1" customFormat="1" x14ac:dyDescent="0.3">
      <c r="B20" s="3" t="s">
        <v>63</v>
      </c>
      <c r="C20" s="10"/>
      <c r="D20" s="20">
        <f>+D8-D18</f>
        <v>0</v>
      </c>
      <c r="E20" s="28"/>
      <c r="F20" s="1" t="s">
        <v>66</v>
      </c>
      <c r="G20" s="28"/>
      <c r="H20" s="28"/>
      <c r="I20" s="28"/>
      <c r="J20" s="28"/>
    </row>
    <row r="21" spans="2:11" s="1" customFormat="1" ht="15" x14ac:dyDescent="0.25">
      <c r="B21" s="3"/>
      <c r="C21" s="10"/>
      <c r="D21" s="20"/>
      <c r="E21" s="28"/>
      <c r="F21" s="1" t="s">
        <v>67</v>
      </c>
      <c r="G21" s="28"/>
      <c r="H21" s="28"/>
      <c r="I21" s="28"/>
      <c r="J21" s="28"/>
    </row>
    <row r="22" spans="2:11" s="1" customFormat="1" ht="15" x14ac:dyDescent="0.25">
      <c r="B22" s="3"/>
      <c r="C22" s="10"/>
      <c r="D22" s="20"/>
      <c r="E22" s="28"/>
      <c r="F22" s="1" t="s">
        <v>68</v>
      </c>
      <c r="G22" s="28"/>
      <c r="H22" s="28"/>
      <c r="I22" s="28"/>
      <c r="J22" s="28"/>
    </row>
    <row r="23" spans="2:11" s="1" customFormat="1" ht="15" x14ac:dyDescent="0.25">
      <c r="B23" s="3" t="s">
        <v>128</v>
      </c>
      <c r="C23" s="10"/>
      <c r="D23" s="20"/>
      <c r="E23" s="28"/>
      <c r="F23" s="1" t="s">
        <v>69</v>
      </c>
      <c r="G23" s="28"/>
      <c r="H23" s="28"/>
      <c r="I23" s="28"/>
      <c r="J23" s="28"/>
    </row>
    <row r="24" spans="2:11" s="1" customFormat="1" ht="15" x14ac:dyDescent="0.25">
      <c r="B24" s="50" t="s">
        <v>120</v>
      </c>
      <c r="C24" s="49">
        <v>230260.84</v>
      </c>
      <c r="E24" s="28"/>
      <c r="F24" s="1" t="s">
        <v>70</v>
      </c>
      <c r="G24" s="28"/>
      <c r="H24" s="28"/>
      <c r="I24" s="28"/>
      <c r="J24" s="28"/>
    </row>
    <row r="25" spans="2:11" s="1" customFormat="1" x14ac:dyDescent="0.3">
      <c r="B25" s="3"/>
      <c r="C25" s="10"/>
      <c r="D25" s="68">
        <f>+C24</f>
        <v>230260.84</v>
      </c>
      <c r="E25" s="28"/>
      <c r="F25" s="1" t="s">
        <v>71</v>
      </c>
      <c r="G25" s="28"/>
      <c r="H25" s="28"/>
      <c r="I25" s="28"/>
      <c r="J25" s="28"/>
    </row>
    <row r="26" spans="2:11" s="1" customFormat="1" x14ac:dyDescent="0.3">
      <c r="B26" s="3"/>
      <c r="C26" s="10"/>
      <c r="D26" s="20"/>
      <c r="E26" s="28"/>
      <c r="F26" s="1" t="s">
        <v>72</v>
      </c>
      <c r="G26" s="28"/>
      <c r="H26" s="28"/>
      <c r="I26" s="28"/>
      <c r="J26" s="28"/>
    </row>
    <row r="27" spans="2:11" s="1" customFormat="1" x14ac:dyDescent="0.3">
      <c r="E27" s="28"/>
      <c r="F27" s="1" t="s">
        <v>108</v>
      </c>
      <c r="G27" s="28"/>
      <c r="H27" s="28"/>
      <c r="I27" s="28"/>
      <c r="J27" s="28"/>
      <c r="K27" s="51"/>
    </row>
    <row r="28" spans="2:11" s="1" customFormat="1" x14ac:dyDescent="0.3">
      <c r="B28" s="3" t="s">
        <v>75</v>
      </c>
      <c r="C28" s="10"/>
      <c r="D28" s="20"/>
      <c r="E28" s="28"/>
      <c r="F28" s="1" t="s">
        <v>113</v>
      </c>
      <c r="G28" s="28"/>
      <c r="H28" s="28"/>
      <c r="I28" s="28"/>
      <c r="J28" s="28"/>
      <c r="K28" s="28"/>
    </row>
    <row r="29" spans="2:11" s="1" customFormat="1" x14ac:dyDescent="0.3">
      <c r="B29" s="50" t="s">
        <v>58</v>
      </c>
      <c r="C29" s="10"/>
      <c r="D29" s="20">
        <f>+G31</f>
        <v>0</v>
      </c>
      <c r="E29" s="28"/>
      <c r="F29" s="1" t="s">
        <v>114</v>
      </c>
      <c r="G29" s="28"/>
      <c r="H29" s="28"/>
      <c r="I29" s="28"/>
      <c r="J29" s="28"/>
      <c r="K29" s="51"/>
    </row>
    <row r="30" spans="2:11" s="1" customFormat="1" x14ac:dyDescent="0.3">
      <c r="B30" s="50" t="s">
        <v>86</v>
      </c>
      <c r="C30" s="10"/>
      <c r="D30" s="20">
        <f>+J30</f>
        <v>0</v>
      </c>
      <c r="E30" s="28"/>
      <c r="F30" s="1" t="s">
        <v>36</v>
      </c>
      <c r="G30" s="28">
        <f>SUM(G18:G29)</f>
        <v>0</v>
      </c>
      <c r="H30" s="28">
        <f>SUM(H18:H29)</f>
        <v>0</v>
      </c>
      <c r="I30" s="28">
        <f>SUM(I18:I29)</f>
        <v>0</v>
      </c>
      <c r="J30" s="28">
        <f>SUM(J18:J29)</f>
        <v>0</v>
      </c>
      <c r="K30" s="51"/>
    </row>
    <row r="31" spans="2:11" s="1" customFormat="1" x14ac:dyDescent="0.3">
      <c r="B31" s="12" t="s">
        <v>61</v>
      </c>
      <c r="C31" s="10"/>
      <c r="D31" s="11">
        <f>+I30</f>
        <v>0</v>
      </c>
      <c r="E31" s="28"/>
      <c r="G31" s="28">
        <f>+G30+H30</f>
        <v>0</v>
      </c>
      <c r="H31" s="28"/>
      <c r="I31" s="28"/>
      <c r="J31" s="28"/>
    </row>
    <row r="32" spans="2:11" s="1" customFormat="1" x14ac:dyDescent="0.3">
      <c r="B32" s="3" t="s">
        <v>59</v>
      </c>
      <c r="C32" s="10"/>
      <c r="D32" s="14">
        <f>SUM(D29:D31)</f>
        <v>0</v>
      </c>
      <c r="E32" s="28"/>
      <c r="G32" s="28">
        <f>+K30</f>
        <v>0</v>
      </c>
      <c r="H32" s="28"/>
      <c r="I32" s="28"/>
      <c r="J32" s="28"/>
    </row>
    <row r="33" spans="2:10" s="1" customFormat="1" x14ac:dyDescent="0.3">
      <c r="B33" s="12"/>
      <c r="C33" s="10"/>
      <c r="D33" s="20"/>
      <c r="E33" s="28"/>
      <c r="G33" s="28"/>
      <c r="H33" s="28"/>
      <c r="I33" s="28"/>
      <c r="J33" s="28"/>
    </row>
    <row r="34" spans="2:10" s="1" customFormat="1" ht="15" thickBot="1" x14ac:dyDescent="0.35">
      <c r="B34" s="3" t="s">
        <v>60</v>
      </c>
      <c r="C34" s="10"/>
      <c r="D34" s="45">
        <f>+D8-D18+D25-D32</f>
        <v>230260.83999904632</v>
      </c>
      <c r="E34" s="28"/>
      <c r="G34" s="28"/>
      <c r="H34" s="28"/>
      <c r="I34" s="28"/>
      <c r="J34" s="28"/>
    </row>
    <row r="35" spans="2:10" s="1" customFormat="1" ht="15" thickTop="1" x14ac:dyDescent="0.3">
      <c r="B35" s="12"/>
      <c r="C35" s="10"/>
      <c r="D35" s="20"/>
      <c r="E35" s="28"/>
      <c r="G35" s="28"/>
      <c r="H35" s="28"/>
      <c r="I35" s="28"/>
      <c r="J35" s="28"/>
    </row>
    <row r="36" spans="2:10" s="1" customFormat="1" ht="16.5" customHeight="1" x14ac:dyDescent="0.3">
      <c r="D36" s="28"/>
      <c r="E36" s="28"/>
      <c r="G36" s="51"/>
      <c r="H36" s="28"/>
      <c r="I36" s="28"/>
    </row>
    <row r="37" spans="2:10" x14ac:dyDescent="0.3">
      <c r="D37" s="28"/>
      <c r="E37" s="28"/>
      <c r="G37" s="28"/>
    </row>
    <row r="38" spans="2:10" x14ac:dyDescent="0.3">
      <c r="B38" s="3" t="s">
        <v>159</v>
      </c>
      <c r="C38" s="1"/>
      <c r="E38" s="28"/>
      <c r="G38" s="51"/>
    </row>
    <row r="39" spans="2:10" x14ac:dyDescent="0.3">
      <c r="B39" s="6" t="s">
        <v>121</v>
      </c>
      <c r="C39" s="1"/>
      <c r="E39" s="28"/>
      <c r="G39" s="62"/>
      <c r="H39" s="38"/>
      <c r="I39" s="38"/>
    </row>
    <row r="40" spans="2:10" x14ac:dyDescent="0.3">
      <c r="B40" s="1"/>
      <c r="C40" s="1"/>
      <c r="D40" s="52"/>
      <c r="E40" s="28"/>
      <c r="G40" s="38"/>
      <c r="H40" s="38"/>
      <c r="I40" s="38"/>
    </row>
    <row r="41" spans="2:10" x14ac:dyDescent="0.3">
      <c r="B41" s="1"/>
      <c r="C41" s="1"/>
      <c r="D41" s="1"/>
      <c r="E41" s="28"/>
      <c r="G41" s="38"/>
      <c r="H41" s="38"/>
      <c r="I41" s="38"/>
    </row>
    <row r="42" spans="2:10" x14ac:dyDescent="0.3">
      <c r="B42" s="1"/>
      <c r="C42" s="1"/>
      <c r="D42" s="1"/>
      <c r="E42" s="28"/>
      <c r="G42" s="38"/>
      <c r="H42" s="38"/>
      <c r="I42" s="38"/>
    </row>
    <row r="43" spans="2:10" x14ac:dyDescent="0.3">
      <c r="B43" s="24" t="s">
        <v>137</v>
      </c>
      <c r="C43" s="1"/>
      <c r="D43" s="1"/>
      <c r="E43" s="28"/>
      <c r="G43" s="38"/>
      <c r="H43" s="38"/>
      <c r="I43" s="38"/>
    </row>
    <row r="44" spans="2:10" x14ac:dyDescent="0.3">
      <c r="B44" s="24"/>
      <c r="C44" s="1"/>
      <c r="D44" s="1"/>
      <c r="E44" s="28"/>
      <c r="G44" s="38"/>
      <c r="H44" s="38"/>
      <c r="I44" s="38"/>
    </row>
    <row r="45" spans="2:10" x14ac:dyDescent="0.3">
      <c r="B45" s="26"/>
      <c r="C45" s="1"/>
      <c r="D45" s="1"/>
      <c r="E45" s="28"/>
      <c r="G45" s="38"/>
      <c r="H45" s="38"/>
      <c r="I45" s="38"/>
    </row>
    <row r="46" spans="2:10" x14ac:dyDescent="0.3">
      <c r="B46" s="24"/>
      <c r="C46" s="1"/>
      <c r="D46" s="1"/>
      <c r="E46" s="28"/>
      <c r="G46" s="38"/>
      <c r="H46" s="38"/>
      <c r="I46" s="38"/>
    </row>
    <row r="47" spans="2:10" x14ac:dyDescent="0.3">
      <c r="B47" s="1"/>
      <c r="C47" s="1"/>
      <c r="D47" s="1"/>
      <c r="E47" s="28"/>
      <c r="G47" s="38"/>
      <c r="H47" s="38"/>
      <c r="I47" s="38"/>
    </row>
    <row r="48" spans="2:10" x14ac:dyDescent="0.3">
      <c r="B48" s="1"/>
      <c r="C48" s="1"/>
      <c r="D48" s="1"/>
      <c r="E48" s="28"/>
      <c r="G48" s="37"/>
      <c r="H48" s="38"/>
      <c r="I48" s="38"/>
    </row>
    <row r="49" spans="2:10" x14ac:dyDescent="0.3">
      <c r="B49" s="1"/>
      <c r="C49" s="1"/>
      <c r="D49" s="1"/>
      <c r="E49" s="28"/>
      <c r="G49" s="37"/>
      <c r="H49" s="38"/>
      <c r="I49" s="38"/>
    </row>
    <row r="50" spans="2:10" x14ac:dyDescent="0.3">
      <c r="B50" s="1"/>
      <c r="C50" s="1"/>
      <c r="D50" s="1"/>
      <c r="E50" s="28"/>
      <c r="G50" s="37"/>
      <c r="H50" s="38"/>
      <c r="I50" s="38"/>
    </row>
    <row r="51" spans="2:10" x14ac:dyDescent="0.3">
      <c r="B51" s="1"/>
      <c r="C51" s="1"/>
      <c r="D51" s="1"/>
      <c r="E51" s="28"/>
      <c r="G51" s="37"/>
      <c r="H51" s="38"/>
      <c r="I51" s="38"/>
    </row>
    <row r="52" spans="2:10" x14ac:dyDescent="0.3">
      <c r="G52" s="37"/>
      <c r="H52" s="38"/>
      <c r="I52" s="38"/>
    </row>
    <row r="53" spans="2:10" x14ac:dyDescent="0.3">
      <c r="G53" s="37"/>
      <c r="H53" s="38"/>
      <c r="I53" s="38"/>
    </row>
    <row r="54" spans="2:10" x14ac:dyDescent="0.3">
      <c r="G54" s="37"/>
      <c r="H54" s="38"/>
      <c r="I54" s="38"/>
      <c r="J54" s="51"/>
    </row>
    <row r="55" spans="2:10" x14ac:dyDescent="0.3">
      <c r="G55" s="37"/>
      <c r="H55" s="38"/>
      <c r="I55" s="38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workbookViewId="0">
      <selection activeCell="H15" sqref="H15"/>
    </sheetView>
  </sheetViews>
  <sheetFormatPr baseColWidth="10" defaultRowHeight="14.4" x14ac:dyDescent="0.3"/>
  <cols>
    <col min="1" max="1" width="2.6640625" style="1" customWidth="1"/>
    <col min="2" max="2" width="14.5546875" customWidth="1"/>
    <col min="3" max="3" width="13.5546875" customWidth="1"/>
    <col min="4" max="4" width="14.5546875" customWidth="1"/>
    <col min="5" max="5" width="16.88671875" customWidth="1"/>
    <col min="6" max="6" width="21.6640625" style="28" customWidth="1"/>
    <col min="7" max="7" width="16" customWidth="1"/>
    <col min="8" max="8" width="17.6640625" style="28" customWidth="1"/>
    <col min="10" max="10" width="18.33203125" style="28" bestFit="1" customWidth="1"/>
    <col min="11" max="11" width="15.5546875" style="28" bestFit="1" customWidth="1"/>
  </cols>
  <sheetData>
    <row r="1" spans="2:11" s="1" customFormat="1" ht="18.75" x14ac:dyDescent="0.3">
      <c r="B1" s="40" t="s">
        <v>166</v>
      </c>
      <c r="C1" s="40"/>
      <c r="D1" s="40"/>
      <c r="E1" s="40"/>
      <c r="F1" s="53"/>
      <c r="H1" s="28"/>
      <c r="J1" s="28"/>
      <c r="K1" s="28"/>
    </row>
    <row r="2" spans="2:11" s="1" customFormat="1" ht="12.75" customHeight="1" x14ac:dyDescent="0.3">
      <c r="B2" s="40"/>
      <c r="C2" s="40"/>
      <c r="D2" s="40"/>
      <c r="E2" s="40"/>
      <c r="F2" s="53"/>
      <c r="H2" s="28"/>
      <c r="J2" s="28"/>
      <c r="K2" s="28"/>
    </row>
    <row r="3" spans="2:11" s="1" customFormat="1" ht="15" customHeight="1" x14ac:dyDescent="0.25">
      <c r="B3" t="s">
        <v>46</v>
      </c>
      <c r="C3"/>
      <c r="D3"/>
      <c r="F3" s="28"/>
      <c r="H3" s="28"/>
      <c r="J3" s="28"/>
      <c r="K3" s="28"/>
    </row>
    <row r="4" spans="2:11" ht="12" customHeight="1" x14ac:dyDescent="0.25"/>
    <row r="5" spans="2:11" ht="15" x14ac:dyDescent="0.25">
      <c r="B5" s="36" t="s">
        <v>31</v>
      </c>
      <c r="C5" s="34"/>
      <c r="D5" s="34" t="s">
        <v>33</v>
      </c>
      <c r="E5" s="34"/>
      <c r="F5" s="35" t="s">
        <v>35</v>
      </c>
    </row>
    <row r="6" spans="2:11" ht="15" x14ac:dyDescent="0.25">
      <c r="B6" s="30" t="s">
        <v>32</v>
      </c>
      <c r="C6" s="30" t="s">
        <v>34</v>
      </c>
      <c r="D6" s="30"/>
      <c r="E6" s="30"/>
      <c r="F6" s="31">
        <v>4628491.4000000004</v>
      </c>
    </row>
    <row r="7" spans="2:11" ht="15" x14ac:dyDescent="0.25">
      <c r="B7" s="30" t="s">
        <v>76</v>
      </c>
      <c r="C7" s="43" t="s">
        <v>37</v>
      </c>
      <c r="D7" s="43"/>
      <c r="E7" s="43"/>
      <c r="F7" s="64">
        <v>3500000</v>
      </c>
    </row>
    <row r="8" spans="2:11" ht="15" x14ac:dyDescent="0.25">
      <c r="B8" s="30" t="s">
        <v>77</v>
      </c>
      <c r="C8" s="43" t="s">
        <v>38</v>
      </c>
      <c r="D8" s="43"/>
      <c r="E8" s="43"/>
      <c r="F8" s="64">
        <v>12347067.939999999</v>
      </c>
    </row>
    <row r="9" spans="2:11" ht="15" x14ac:dyDescent="0.25">
      <c r="B9" s="30" t="s">
        <v>78</v>
      </c>
      <c r="C9" s="30" t="s">
        <v>39</v>
      </c>
      <c r="D9" s="30"/>
      <c r="E9" s="30"/>
      <c r="F9" s="31">
        <v>181201.53</v>
      </c>
    </row>
    <row r="10" spans="2:11" ht="15" x14ac:dyDescent="0.25">
      <c r="B10" s="32"/>
      <c r="C10" s="32"/>
      <c r="D10" s="32"/>
      <c r="E10" s="19" t="s">
        <v>36</v>
      </c>
      <c r="F10" s="33">
        <f>SUM(F6:F9)</f>
        <v>20656760.870000001</v>
      </c>
    </row>
    <row r="11" spans="2:11" s="1" customFormat="1" ht="15" x14ac:dyDescent="0.25">
      <c r="B11" s="32"/>
      <c r="C11" s="32"/>
      <c r="D11" s="32"/>
      <c r="E11" s="19"/>
      <c r="F11" s="33"/>
      <c r="H11" s="28"/>
      <c r="J11" s="28"/>
      <c r="K11" s="28"/>
    </row>
    <row r="12" spans="2:11" s="1" customFormat="1" x14ac:dyDescent="0.3">
      <c r="B12" s="39" t="s">
        <v>132</v>
      </c>
      <c r="C12" s="32"/>
      <c r="D12" s="32"/>
      <c r="E12" s="19"/>
      <c r="F12" s="33"/>
      <c r="H12" s="28"/>
      <c r="J12" s="28"/>
      <c r="K12" s="28"/>
    </row>
    <row r="13" spans="2:11" s="1" customFormat="1" x14ac:dyDescent="0.3">
      <c r="B13" s="39" t="s">
        <v>98</v>
      </c>
      <c r="C13" s="32"/>
      <c r="D13" s="32"/>
      <c r="E13" s="19"/>
      <c r="F13" s="33"/>
      <c r="H13" s="28"/>
      <c r="J13" s="28"/>
      <c r="K13" s="28"/>
    </row>
    <row r="14" spans="2:11" s="1" customFormat="1" ht="15" x14ac:dyDescent="0.25">
      <c r="B14" s="39" t="s">
        <v>109</v>
      </c>
      <c r="C14" s="32"/>
      <c r="D14" s="32"/>
      <c r="E14" s="19"/>
      <c r="F14" s="33"/>
      <c r="H14" s="28"/>
      <c r="J14" s="28"/>
      <c r="K14" s="28"/>
    </row>
    <row r="15" spans="2:11" s="1" customFormat="1" ht="15" x14ac:dyDescent="0.25">
      <c r="B15" s="39" t="s">
        <v>136</v>
      </c>
      <c r="C15" s="32"/>
      <c r="D15" s="32"/>
      <c r="E15" s="19"/>
      <c r="F15" s="33"/>
      <c r="H15" s="28"/>
      <c r="J15" s="28"/>
      <c r="K15" s="28"/>
    </row>
    <row r="16" spans="2:11" s="1" customFormat="1" ht="15" x14ac:dyDescent="0.25">
      <c r="F16" s="33"/>
      <c r="H16" s="28"/>
      <c r="J16" s="28"/>
      <c r="K16" s="28"/>
    </row>
    <row r="17" spans="2:11" s="1" customFormat="1" ht="15" x14ac:dyDescent="0.25">
      <c r="B17" s="39"/>
      <c r="C17" s="60" t="s">
        <v>87</v>
      </c>
      <c r="D17" s="61"/>
      <c r="E17" s="19"/>
      <c r="F17" s="33"/>
      <c r="H17" s="28"/>
      <c r="J17" s="28"/>
      <c r="K17" s="28"/>
    </row>
    <row r="18" spans="2:11" s="1" customFormat="1" x14ac:dyDescent="0.3">
      <c r="B18" s="39"/>
      <c r="C18" s="32" t="s">
        <v>88</v>
      </c>
      <c r="D18" s="32"/>
      <c r="E18" s="19"/>
      <c r="F18" s="57">
        <v>150000</v>
      </c>
      <c r="H18" s="28"/>
      <c r="J18" s="28"/>
      <c r="K18" s="28"/>
    </row>
    <row r="19" spans="2:11" s="1" customFormat="1" x14ac:dyDescent="0.3">
      <c r="B19" s="39"/>
      <c r="C19" s="32" t="s">
        <v>89</v>
      </c>
      <c r="D19" s="32"/>
      <c r="E19" s="19"/>
      <c r="F19" s="57">
        <v>100000</v>
      </c>
      <c r="H19" s="28"/>
      <c r="J19" s="28"/>
      <c r="K19" s="28"/>
    </row>
    <row r="20" spans="2:11" s="1" customFormat="1" ht="15" x14ac:dyDescent="0.25">
      <c r="B20" s="39"/>
      <c r="C20" s="32" t="s">
        <v>90</v>
      </c>
      <c r="D20" s="32"/>
      <c r="E20" s="19"/>
      <c r="F20" s="57">
        <v>30000</v>
      </c>
      <c r="H20" s="28"/>
      <c r="J20" s="28"/>
      <c r="K20" s="28"/>
    </row>
    <row r="21" spans="2:11" s="1" customFormat="1" ht="15" x14ac:dyDescent="0.25">
      <c r="B21" s="39"/>
      <c r="C21" s="32" t="s">
        <v>91</v>
      </c>
      <c r="D21" s="32"/>
      <c r="E21" s="19"/>
      <c r="F21" s="57">
        <v>50000</v>
      </c>
      <c r="H21" s="28"/>
      <c r="J21" s="28"/>
      <c r="K21" s="28"/>
    </row>
    <row r="22" spans="2:11" s="1" customFormat="1" ht="15" x14ac:dyDescent="0.25">
      <c r="B22" s="39"/>
      <c r="C22" s="32" t="s">
        <v>92</v>
      </c>
      <c r="D22" s="32"/>
      <c r="E22" s="19"/>
      <c r="F22" s="57">
        <v>30000</v>
      </c>
      <c r="H22" s="28"/>
      <c r="J22" s="28"/>
      <c r="K22" s="28"/>
    </row>
    <row r="23" spans="2:11" s="1" customFormat="1" ht="15" x14ac:dyDescent="0.25">
      <c r="B23" s="39"/>
      <c r="C23" s="32" t="s">
        <v>93</v>
      </c>
      <c r="D23" s="32"/>
      <c r="E23" s="19"/>
      <c r="F23" s="57">
        <v>50000</v>
      </c>
      <c r="H23" s="28"/>
      <c r="J23" s="28"/>
      <c r="K23" s="28"/>
    </row>
    <row r="24" spans="2:11" s="1" customFormat="1" x14ac:dyDescent="0.3">
      <c r="B24" s="39"/>
      <c r="C24" s="32" t="s">
        <v>94</v>
      </c>
      <c r="D24" s="32"/>
      <c r="E24" s="19"/>
      <c r="F24" s="57">
        <v>50000</v>
      </c>
      <c r="H24" s="28"/>
      <c r="J24" s="28"/>
      <c r="K24" s="28"/>
    </row>
    <row r="25" spans="2:11" s="1" customFormat="1" x14ac:dyDescent="0.3">
      <c r="B25" s="39"/>
      <c r="C25" s="32" t="s">
        <v>95</v>
      </c>
      <c r="D25" s="32"/>
      <c r="E25" s="19"/>
      <c r="F25" s="57">
        <v>50000</v>
      </c>
      <c r="H25" s="28"/>
      <c r="J25" s="28"/>
      <c r="K25" s="28"/>
    </row>
    <row r="26" spans="2:11" s="1" customFormat="1" x14ac:dyDescent="0.3">
      <c r="B26" s="39"/>
      <c r="C26" s="39" t="s">
        <v>96</v>
      </c>
      <c r="D26" s="32"/>
      <c r="E26" s="19"/>
      <c r="F26" s="74">
        <v>1298230.31</v>
      </c>
      <c r="H26" s="28"/>
      <c r="J26" s="28"/>
      <c r="K26" s="28"/>
    </row>
    <row r="27" spans="2:11" s="1" customFormat="1" x14ac:dyDescent="0.3">
      <c r="B27" s="39"/>
      <c r="C27" s="39" t="s">
        <v>97</v>
      </c>
      <c r="D27" s="32"/>
      <c r="E27" s="19"/>
      <c r="F27" s="63">
        <v>1691769.69</v>
      </c>
      <c r="H27" s="28"/>
      <c r="J27" s="28"/>
      <c r="K27" s="28"/>
    </row>
    <row r="28" spans="2:11" s="1" customFormat="1" x14ac:dyDescent="0.3">
      <c r="B28" s="39"/>
      <c r="C28" s="32"/>
      <c r="D28" s="32"/>
      <c r="E28" s="19" t="s">
        <v>36</v>
      </c>
      <c r="F28" s="33">
        <f>SUM(F18:F27)</f>
        <v>3500000</v>
      </c>
      <c r="G28" s="51">
        <f>3500000-F28</f>
        <v>0</v>
      </c>
      <c r="H28" s="28"/>
      <c r="J28" s="28"/>
      <c r="K28" s="28"/>
    </row>
    <row r="29" spans="2:11" s="1" customFormat="1" ht="15" customHeight="1" x14ac:dyDescent="0.3">
      <c r="B29" s="39"/>
      <c r="C29" s="39"/>
      <c r="D29" s="39"/>
      <c r="E29" s="58"/>
      <c r="F29" s="59"/>
      <c r="G29" s="37"/>
      <c r="H29" s="28"/>
      <c r="J29" s="28"/>
      <c r="K29" s="28"/>
    </row>
    <row r="30" spans="2:11" s="1" customFormat="1" ht="12.75" customHeight="1" x14ac:dyDescent="0.3">
      <c r="B30" s="39" t="s">
        <v>161</v>
      </c>
      <c r="C30" s="32"/>
      <c r="D30" s="32"/>
      <c r="E30" s="19"/>
      <c r="F30" s="33"/>
      <c r="H30" s="28"/>
      <c r="J30" s="28"/>
      <c r="K30" s="28"/>
    </row>
    <row r="31" spans="2:11" s="1" customFormat="1" x14ac:dyDescent="0.3">
      <c r="B31" s="39" t="s">
        <v>162</v>
      </c>
      <c r="C31" s="32"/>
      <c r="D31" s="32"/>
      <c r="E31" s="19"/>
      <c r="F31" s="33"/>
      <c r="H31" s="28"/>
      <c r="J31" s="28"/>
      <c r="K31" s="28"/>
    </row>
    <row r="32" spans="2:11" s="1" customFormat="1" x14ac:dyDescent="0.3">
      <c r="B32" s="39"/>
      <c r="C32" s="32"/>
      <c r="D32" s="32"/>
      <c r="E32" s="19"/>
      <c r="F32" s="33"/>
      <c r="H32" s="28"/>
      <c r="J32" s="28"/>
      <c r="K32" s="28"/>
    </row>
    <row r="33" spans="2:11" s="1" customFormat="1" x14ac:dyDescent="0.3">
      <c r="B33" s="30" t="s">
        <v>147</v>
      </c>
      <c r="C33" s="30" t="s">
        <v>148</v>
      </c>
      <c r="D33" s="30"/>
      <c r="E33" s="30"/>
      <c r="F33" s="64">
        <v>89926950.709999993</v>
      </c>
      <c r="H33" s="28"/>
      <c r="J33" s="28"/>
      <c r="K33" s="28"/>
    </row>
    <row r="34" spans="2:11" s="1" customFormat="1" x14ac:dyDescent="0.3">
      <c r="B34" s="30" t="s">
        <v>149</v>
      </c>
      <c r="C34" s="30" t="s">
        <v>152</v>
      </c>
      <c r="D34" s="30"/>
      <c r="E34" s="30"/>
      <c r="F34" s="64">
        <v>21375399.68</v>
      </c>
      <c r="H34" s="28"/>
      <c r="J34" s="28"/>
      <c r="K34" s="28"/>
    </row>
    <row r="35" spans="2:11" s="1" customFormat="1" x14ac:dyDescent="0.3">
      <c r="B35" s="30" t="s">
        <v>150</v>
      </c>
      <c r="C35" s="30" t="s">
        <v>153</v>
      </c>
      <c r="D35" s="30"/>
      <c r="E35" s="30"/>
      <c r="F35" s="64">
        <v>1946314.68</v>
      </c>
      <c r="H35" s="28"/>
      <c r="J35" s="28"/>
      <c r="K35" s="28"/>
    </row>
    <row r="36" spans="2:11" s="1" customFormat="1" x14ac:dyDescent="0.3">
      <c r="B36" s="30" t="s">
        <v>151</v>
      </c>
      <c r="C36" s="30" t="s">
        <v>154</v>
      </c>
      <c r="D36" s="30"/>
      <c r="E36" s="30"/>
      <c r="F36" s="31">
        <v>21776638.170000002</v>
      </c>
      <c r="H36" s="28"/>
      <c r="J36" s="28"/>
      <c r="K36" s="28"/>
    </row>
    <row r="37" spans="2:11" s="1" customFormat="1" x14ac:dyDescent="0.3">
      <c r="B37" s="39"/>
      <c r="C37" s="32"/>
      <c r="D37" s="32"/>
      <c r="E37" s="19"/>
      <c r="F37" s="59">
        <f>SUM(F33:F36)</f>
        <v>135025303.24000001</v>
      </c>
      <c r="G37" s="62"/>
      <c r="H37" s="38"/>
      <c r="J37" s="28"/>
      <c r="K37" s="28"/>
    </row>
    <row r="38" spans="2:11" s="1" customFormat="1" x14ac:dyDescent="0.3">
      <c r="B38" s="39"/>
      <c r="C38" s="32"/>
      <c r="D38" s="32"/>
      <c r="E38" s="19"/>
      <c r="F38" s="59"/>
      <c r="G38" s="62"/>
      <c r="H38" s="38"/>
      <c r="J38" s="28"/>
      <c r="K38" s="28"/>
    </row>
    <row r="39" spans="2:11" s="1" customFormat="1" ht="13.5" customHeight="1" x14ac:dyDescent="0.3">
      <c r="B39" s="39"/>
      <c r="F39" s="28"/>
      <c r="H39" s="28"/>
      <c r="J39" s="28"/>
      <c r="K39" s="28"/>
    </row>
    <row r="40" spans="2:11" s="1" customFormat="1" ht="13.5" customHeight="1" x14ac:dyDescent="0.3">
      <c r="B40" s="39"/>
      <c r="F40" s="28"/>
      <c r="H40" s="28"/>
      <c r="J40" s="28"/>
      <c r="K40" s="28"/>
    </row>
    <row r="41" spans="2:11" s="1" customFormat="1" ht="13.5" customHeight="1" x14ac:dyDescent="0.3">
      <c r="B41" s="39" t="s">
        <v>165</v>
      </c>
      <c r="F41" s="29">
        <v>3991069.58</v>
      </c>
      <c r="H41" s="28"/>
      <c r="J41" s="28"/>
      <c r="K41" s="28"/>
    </row>
    <row r="42" spans="2:11" s="1" customFormat="1" ht="13.5" customHeight="1" x14ac:dyDescent="0.3">
      <c r="B42" s="39"/>
      <c r="F42" s="28"/>
      <c r="H42" s="28"/>
      <c r="J42" s="28"/>
      <c r="K42" s="28"/>
    </row>
    <row r="43" spans="2:11" s="1" customFormat="1" ht="13.5" customHeight="1" x14ac:dyDescent="0.3">
      <c r="B43" s="39"/>
      <c r="F43" s="28"/>
      <c r="H43" s="28"/>
      <c r="J43" s="28"/>
      <c r="K43" s="28"/>
    </row>
    <row r="44" spans="2:11" s="1" customFormat="1" ht="13.5" customHeight="1" x14ac:dyDescent="0.3">
      <c r="B44" s="39"/>
      <c r="F44" s="28"/>
      <c r="H44" s="28"/>
      <c r="J44" s="28"/>
      <c r="K44" s="28"/>
    </row>
    <row r="45" spans="2:11" s="1" customFormat="1" ht="13.5" customHeight="1" x14ac:dyDescent="0.3">
      <c r="B45" s="39"/>
      <c r="F45" s="28"/>
      <c r="H45" s="28"/>
      <c r="J45" s="28"/>
      <c r="K45" s="28"/>
    </row>
    <row r="46" spans="2:11" s="1" customFormat="1" ht="13.5" customHeight="1" x14ac:dyDescent="0.3">
      <c r="B46" s="39"/>
      <c r="F46" s="28"/>
      <c r="H46" s="28"/>
      <c r="J46" s="28"/>
      <c r="K46" s="28"/>
    </row>
    <row r="47" spans="2:11" s="1" customFormat="1" ht="13.5" customHeight="1" x14ac:dyDescent="0.3">
      <c r="B47" s="39"/>
      <c r="F47" s="28"/>
      <c r="H47" s="28"/>
      <c r="J47" s="28"/>
      <c r="K47" s="28"/>
    </row>
    <row r="48" spans="2:11" s="1" customFormat="1" ht="13.5" customHeight="1" x14ac:dyDescent="0.3">
      <c r="B48" s="39"/>
      <c r="F48" s="28"/>
      <c r="H48" s="28"/>
      <c r="J48" s="28"/>
      <c r="K48" s="28"/>
    </row>
    <row r="49" spans="2:11" x14ac:dyDescent="0.3">
      <c r="B49" t="s">
        <v>134</v>
      </c>
    </row>
    <row r="50" spans="2:11" s="1" customFormat="1" x14ac:dyDescent="0.3">
      <c r="F50" s="28"/>
      <c r="H50" s="28"/>
      <c r="J50" s="28"/>
      <c r="K50" s="28"/>
    </row>
    <row r="51" spans="2:11" s="1" customFormat="1" x14ac:dyDescent="0.3">
      <c r="B51" s="75" t="s">
        <v>31</v>
      </c>
      <c r="C51" s="76" t="s">
        <v>85</v>
      </c>
      <c r="D51" s="55"/>
      <c r="E51" s="30"/>
      <c r="F51" s="56" t="s">
        <v>155</v>
      </c>
      <c r="H51" s="28"/>
      <c r="J51" s="28"/>
      <c r="K51" s="28"/>
    </row>
    <row r="52" spans="2:11" s="1" customFormat="1" x14ac:dyDescent="0.3">
      <c r="B52" s="30" t="s">
        <v>156</v>
      </c>
      <c r="C52" s="30" t="s">
        <v>79</v>
      </c>
      <c r="D52" s="30"/>
      <c r="E52" s="30"/>
      <c r="F52" s="64">
        <v>29610</v>
      </c>
      <c r="H52" s="28"/>
      <c r="J52" s="28"/>
      <c r="K52" s="28"/>
    </row>
    <row r="53" spans="2:11" s="1" customFormat="1" x14ac:dyDescent="0.3">
      <c r="B53" s="30" t="s">
        <v>156</v>
      </c>
      <c r="C53" s="43" t="s">
        <v>80</v>
      </c>
      <c r="D53" s="30"/>
      <c r="E53" s="30"/>
      <c r="F53" s="64">
        <v>29384.01</v>
      </c>
      <c r="H53" s="28"/>
      <c r="J53" s="28"/>
      <c r="K53" s="28"/>
    </row>
    <row r="54" spans="2:11" s="1" customFormat="1" x14ac:dyDescent="0.3">
      <c r="B54" s="30" t="s">
        <v>156</v>
      </c>
      <c r="C54" s="30" t="s">
        <v>81</v>
      </c>
      <c r="D54" s="30"/>
      <c r="E54" s="30"/>
      <c r="F54" s="64">
        <v>75781.5</v>
      </c>
      <c r="H54" s="28"/>
      <c r="J54" s="28"/>
      <c r="K54" s="28"/>
    </row>
    <row r="55" spans="2:11" s="1" customFormat="1" ht="16.5" customHeight="1" x14ac:dyDescent="0.3">
      <c r="B55" s="30" t="s">
        <v>156</v>
      </c>
      <c r="C55" s="30" t="s">
        <v>82</v>
      </c>
      <c r="D55" s="30"/>
      <c r="E55" s="30"/>
      <c r="F55" s="64">
        <v>272500</v>
      </c>
      <c r="H55" s="28"/>
      <c r="J55" s="28"/>
      <c r="K55" s="28"/>
    </row>
    <row r="56" spans="2:11" s="1" customFormat="1" ht="16.5" customHeight="1" x14ac:dyDescent="0.3">
      <c r="B56" s="30" t="s">
        <v>156</v>
      </c>
      <c r="C56" s="30" t="s">
        <v>83</v>
      </c>
      <c r="D56" s="30"/>
      <c r="E56" s="30"/>
      <c r="F56" s="64">
        <v>74500</v>
      </c>
      <c r="H56" s="28"/>
      <c r="J56" s="28"/>
      <c r="K56" s="28"/>
    </row>
    <row r="57" spans="2:11" s="1" customFormat="1" ht="16.5" customHeight="1" x14ac:dyDescent="0.3">
      <c r="B57" s="30" t="s">
        <v>156</v>
      </c>
      <c r="C57" s="30" t="s">
        <v>124</v>
      </c>
      <c r="D57" s="30"/>
      <c r="E57" s="30"/>
      <c r="F57" s="64">
        <v>266500</v>
      </c>
      <c r="H57" s="28"/>
      <c r="J57" s="28"/>
      <c r="K57" s="28"/>
    </row>
    <row r="58" spans="2:11" s="1" customFormat="1" ht="16.5" customHeight="1" x14ac:dyDescent="0.3">
      <c r="B58" s="30" t="s">
        <v>156</v>
      </c>
      <c r="C58" s="30" t="s">
        <v>124</v>
      </c>
      <c r="D58" s="30"/>
      <c r="E58" s="30"/>
      <c r="F58" s="64">
        <v>135500</v>
      </c>
      <c r="H58" s="28"/>
      <c r="J58" s="28"/>
      <c r="K58" s="28"/>
    </row>
    <row r="59" spans="2:11" s="1" customFormat="1" ht="16.5" customHeight="1" x14ac:dyDescent="0.3">
      <c r="B59" s="30" t="s">
        <v>156</v>
      </c>
      <c r="C59" s="30" t="s">
        <v>125</v>
      </c>
      <c r="D59" s="30"/>
      <c r="E59" s="30"/>
      <c r="F59" s="64">
        <v>24280</v>
      </c>
      <c r="H59" s="28"/>
      <c r="J59" s="28"/>
      <c r="K59" s="28"/>
    </row>
    <row r="60" spans="2:11" s="1" customFormat="1" ht="16.5" customHeight="1" x14ac:dyDescent="0.3">
      <c r="B60" s="30" t="s">
        <v>156</v>
      </c>
      <c r="C60" s="30" t="s">
        <v>126</v>
      </c>
      <c r="D60" s="30"/>
      <c r="E60" s="30"/>
      <c r="F60" s="64">
        <v>103137.3</v>
      </c>
      <c r="H60" s="28"/>
      <c r="J60" s="28"/>
      <c r="K60" s="28"/>
    </row>
    <row r="61" spans="2:11" s="1" customFormat="1" ht="16.5" customHeight="1" x14ac:dyDescent="0.3">
      <c r="B61" s="30" t="s">
        <v>156</v>
      </c>
      <c r="C61" s="72" t="s">
        <v>129</v>
      </c>
      <c r="D61" s="32"/>
      <c r="E61" s="30"/>
      <c r="F61" s="64">
        <v>150000</v>
      </c>
      <c r="H61" s="28"/>
      <c r="J61" s="28"/>
      <c r="K61" s="28"/>
    </row>
    <row r="62" spans="2:11" s="1" customFormat="1" ht="16.5" customHeight="1" x14ac:dyDescent="0.3">
      <c r="B62" s="30" t="s">
        <v>156</v>
      </c>
      <c r="C62" s="43" t="s">
        <v>127</v>
      </c>
      <c r="D62" s="71"/>
      <c r="E62" s="30"/>
      <c r="F62" s="31">
        <v>85000</v>
      </c>
      <c r="H62" s="28"/>
      <c r="J62" s="28"/>
      <c r="K62" s="28"/>
    </row>
    <row r="63" spans="2:11" s="1" customFormat="1" ht="16.5" customHeight="1" x14ac:dyDescent="0.3">
      <c r="B63" s="30" t="s">
        <v>156</v>
      </c>
      <c r="C63" s="43" t="s">
        <v>130</v>
      </c>
      <c r="D63" s="71"/>
      <c r="E63" s="30"/>
      <c r="F63" s="31">
        <v>190384.74</v>
      </c>
      <c r="H63" s="28"/>
      <c r="J63" s="28"/>
      <c r="K63" s="28"/>
    </row>
    <row r="64" spans="2:11" s="1" customFormat="1" ht="16.5" customHeight="1" x14ac:dyDescent="0.3">
      <c r="B64" s="30" t="s">
        <v>156</v>
      </c>
      <c r="C64" s="43" t="s">
        <v>135</v>
      </c>
      <c r="D64" s="71"/>
      <c r="E64" s="30"/>
      <c r="F64" s="31">
        <v>617500</v>
      </c>
      <c r="H64" s="28"/>
      <c r="J64" s="28"/>
      <c r="K64" s="28"/>
    </row>
    <row r="65" spans="2:11" s="1" customFormat="1" ht="16.5" customHeight="1" x14ac:dyDescent="0.3">
      <c r="B65" s="30" t="s">
        <v>156</v>
      </c>
      <c r="C65" s="43" t="s">
        <v>124</v>
      </c>
      <c r="D65" s="71"/>
      <c r="E65" s="30"/>
      <c r="F65" s="31">
        <v>499750</v>
      </c>
      <c r="H65" s="28"/>
      <c r="J65" s="28"/>
      <c r="K65" s="28"/>
    </row>
    <row r="66" spans="2:11" s="1" customFormat="1" ht="16.5" customHeight="1" x14ac:dyDescent="0.3">
      <c r="B66" s="30" t="s">
        <v>156</v>
      </c>
      <c r="C66" s="43" t="s">
        <v>143</v>
      </c>
      <c r="D66" s="71"/>
      <c r="E66" s="30"/>
      <c r="F66" s="31">
        <v>113464.96000000001</v>
      </c>
      <c r="H66" s="28"/>
      <c r="J66" s="28"/>
      <c r="K66" s="28"/>
    </row>
    <row r="67" spans="2:11" s="1" customFormat="1" ht="16.5" customHeight="1" x14ac:dyDescent="0.3">
      <c r="B67" s="30" t="s">
        <v>156</v>
      </c>
      <c r="C67" s="43" t="s">
        <v>143</v>
      </c>
      <c r="D67" s="71"/>
      <c r="E67" s="30"/>
      <c r="F67" s="31">
        <v>113464.96000000001</v>
      </c>
      <c r="H67" s="28"/>
      <c r="J67" s="28"/>
      <c r="K67" s="28"/>
    </row>
    <row r="68" spans="2:11" s="1" customFormat="1" ht="16.5" customHeight="1" x14ac:dyDescent="0.3">
      <c r="B68" s="30" t="s">
        <v>156</v>
      </c>
      <c r="C68" s="43" t="s">
        <v>145</v>
      </c>
      <c r="D68" s="71"/>
      <c r="E68" s="30"/>
      <c r="F68" s="31">
        <v>31927.5</v>
      </c>
      <c r="H68" s="28"/>
      <c r="J68" s="28"/>
      <c r="K68" s="28"/>
    </row>
    <row r="69" spans="2:11" s="1" customFormat="1" ht="16.5" customHeight="1" x14ac:dyDescent="0.3">
      <c r="B69" s="30" t="s">
        <v>156</v>
      </c>
      <c r="C69" s="43" t="s">
        <v>144</v>
      </c>
      <c r="D69" s="71"/>
      <c r="E69" s="30"/>
      <c r="F69" s="31">
        <v>149912.75</v>
      </c>
      <c r="H69" s="28"/>
      <c r="J69" s="28"/>
      <c r="K69" s="28"/>
    </row>
    <row r="70" spans="2:11" ht="15.6" x14ac:dyDescent="0.3">
      <c r="B70" s="41"/>
      <c r="C70" s="54" t="s">
        <v>84</v>
      </c>
      <c r="D70" s="55"/>
      <c r="E70" s="55"/>
      <c r="F70" s="56">
        <f>SUM(F52:F69)</f>
        <v>2962597.7199999997</v>
      </c>
      <c r="G70" s="51"/>
    </row>
    <row r="71" spans="2:11" s="1" customFormat="1" ht="15.6" x14ac:dyDescent="0.3">
      <c r="B71" s="69"/>
      <c r="C71" s="66"/>
      <c r="D71" s="61"/>
      <c r="E71" s="61"/>
      <c r="F71" s="70"/>
      <c r="G71" s="51"/>
      <c r="H71" s="28"/>
      <c r="J71" s="28"/>
      <c r="K71" s="28"/>
    </row>
    <row r="72" spans="2:11" x14ac:dyDescent="0.3">
      <c r="B72" t="s">
        <v>112</v>
      </c>
    </row>
    <row r="73" spans="2:11" s="1" customFormat="1" x14ac:dyDescent="0.3">
      <c r="F73" s="28"/>
      <c r="H73" s="28"/>
      <c r="J73" s="28"/>
      <c r="K73" s="28"/>
    </row>
    <row r="74" spans="2:11" s="1" customFormat="1" x14ac:dyDescent="0.3">
      <c r="B74" s="41" t="s">
        <v>31</v>
      </c>
      <c r="C74" s="34"/>
      <c r="D74" s="34" t="s">
        <v>33</v>
      </c>
      <c r="E74" s="34"/>
      <c r="F74" s="35" t="s">
        <v>35</v>
      </c>
      <c r="H74" s="28"/>
      <c r="J74" s="28"/>
      <c r="K74" s="28"/>
    </row>
    <row r="75" spans="2:11" x14ac:dyDescent="0.3">
      <c r="B75" s="30" t="s">
        <v>40</v>
      </c>
      <c r="C75" s="30" t="s">
        <v>41</v>
      </c>
      <c r="D75" s="30"/>
      <c r="E75" s="30"/>
      <c r="F75" s="31">
        <v>3360000</v>
      </c>
    </row>
    <row r="76" spans="2:11" s="1" customFormat="1" x14ac:dyDescent="0.3">
      <c r="B76" s="30" t="s">
        <v>44</v>
      </c>
      <c r="C76" s="30" t="s">
        <v>45</v>
      </c>
      <c r="D76" s="30"/>
      <c r="E76" s="30"/>
      <c r="F76" s="31">
        <v>75000</v>
      </c>
      <c r="H76" s="28"/>
      <c r="J76" s="28"/>
      <c r="K76" s="28"/>
    </row>
    <row r="77" spans="2:11" x14ac:dyDescent="0.3">
      <c r="B77" s="30" t="s">
        <v>42</v>
      </c>
      <c r="C77" s="30" t="s">
        <v>146</v>
      </c>
      <c r="D77" s="30"/>
      <c r="E77" s="30"/>
      <c r="F77" s="31">
        <v>69174643.739999995</v>
      </c>
    </row>
    <row r="78" spans="2:11" x14ac:dyDescent="0.3">
      <c r="B78" s="30" t="s">
        <v>43</v>
      </c>
      <c r="C78" s="30" t="s">
        <v>133</v>
      </c>
      <c r="D78" s="30"/>
      <c r="E78" s="30"/>
      <c r="F78" s="31">
        <v>22407744.420000002</v>
      </c>
    </row>
    <row r="79" spans="2:11" s="1" customFormat="1" x14ac:dyDescent="0.3">
      <c r="B79" s="30" t="s">
        <v>122</v>
      </c>
      <c r="C79" s="30" t="s">
        <v>123</v>
      </c>
      <c r="D79" s="30"/>
      <c r="E79" s="30"/>
      <c r="F79" s="31">
        <v>2306814.34</v>
      </c>
      <c r="H79" s="28"/>
      <c r="J79" s="28"/>
      <c r="K79" s="28"/>
    </row>
    <row r="80" spans="2:11" s="1" customFormat="1" x14ac:dyDescent="0.3">
      <c r="B80" s="30" t="s">
        <v>163</v>
      </c>
      <c r="C80" s="30" t="s">
        <v>164</v>
      </c>
      <c r="D80" s="30"/>
      <c r="E80" s="30"/>
      <c r="F80" s="31">
        <v>55409143.119999997</v>
      </c>
      <c r="H80" s="28"/>
      <c r="J80" s="28"/>
      <c r="K80" s="28"/>
    </row>
    <row r="81" spans="2:11" x14ac:dyDescent="0.3">
      <c r="E81" s="19" t="s">
        <v>36</v>
      </c>
      <c r="F81" s="29">
        <f>SUM(F75:F80)+0.04</f>
        <v>152733345.66</v>
      </c>
    </row>
    <row r="82" spans="2:11" s="1" customFormat="1" x14ac:dyDescent="0.3">
      <c r="E82" s="19"/>
      <c r="F82" s="29"/>
      <c r="H82" s="28"/>
      <c r="J82" s="28"/>
      <c r="K82" s="28"/>
    </row>
    <row r="83" spans="2:11" s="1" customFormat="1" x14ac:dyDescent="0.3">
      <c r="E83" s="19"/>
      <c r="F83" s="29">
        <f>+F81-152733345.66</f>
        <v>0</v>
      </c>
      <c r="H83" s="28"/>
      <c r="J83" s="28"/>
      <c r="K83" s="28"/>
    </row>
    <row r="84" spans="2:11" s="1" customFormat="1" x14ac:dyDescent="0.3">
      <c r="B84" s="47"/>
      <c r="C84" s="47"/>
      <c r="F84" s="28"/>
      <c r="H84" s="28"/>
      <c r="J84" s="28"/>
      <c r="K84" s="28"/>
    </row>
    <row r="85" spans="2:11" x14ac:dyDescent="0.3">
      <c r="B85" t="s">
        <v>52</v>
      </c>
    </row>
    <row r="86" spans="2:11" x14ac:dyDescent="0.3">
      <c r="B86" t="s">
        <v>53</v>
      </c>
    </row>
    <row r="87" spans="2:11" x14ac:dyDescent="0.3">
      <c r="B87" s="67">
        <v>42348</v>
      </c>
    </row>
    <row r="88" spans="2:11" x14ac:dyDescent="0.3">
      <c r="B88" s="32"/>
      <c r="C88" s="32"/>
    </row>
    <row r="91" spans="2:11" x14ac:dyDescent="0.3">
      <c r="E91" s="28"/>
    </row>
    <row r="92" spans="2:11" x14ac:dyDescent="0.3">
      <c r="E92" s="28"/>
    </row>
    <row r="93" spans="2:11" x14ac:dyDescent="0.3">
      <c r="E93" s="28"/>
    </row>
    <row r="94" spans="2:11" x14ac:dyDescent="0.3">
      <c r="E94" s="28"/>
    </row>
    <row r="95" spans="2:11" x14ac:dyDescent="0.3">
      <c r="E95" s="28"/>
    </row>
    <row r="96" spans="2:11" x14ac:dyDescent="0.3">
      <c r="E96" s="28"/>
    </row>
    <row r="97" spans="5:7" x14ac:dyDescent="0.3">
      <c r="E97" s="28"/>
    </row>
    <row r="100" spans="5:7" x14ac:dyDescent="0.3">
      <c r="G100" s="28"/>
    </row>
    <row r="101" spans="5:7" x14ac:dyDescent="0.3">
      <c r="E101" s="51"/>
      <c r="G101" s="28"/>
    </row>
    <row r="102" spans="5:7" x14ac:dyDescent="0.3">
      <c r="G102" s="28"/>
    </row>
    <row r="103" spans="5:7" x14ac:dyDescent="0.3">
      <c r="E103" s="28"/>
      <c r="G103" s="28"/>
    </row>
    <row r="104" spans="5:7" x14ac:dyDescent="0.3">
      <c r="E104" s="28"/>
      <c r="G104" s="28"/>
    </row>
    <row r="105" spans="5:7" x14ac:dyDescent="0.3">
      <c r="E105" s="28"/>
      <c r="G105" s="28"/>
    </row>
    <row r="106" spans="5:7" x14ac:dyDescent="0.3">
      <c r="E106" s="28"/>
      <c r="G106" s="28"/>
    </row>
    <row r="107" spans="5:7" x14ac:dyDescent="0.3">
      <c r="E107" s="28"/>
      <c r="G107" s="28"/>
    </row>
    <row r="108" spans="5:7" x14ac:dyDescent="0.3">
      <c r="E108" s="28"/>
      <c r="G108" s="28"/>
    </row>
    <row r="109" spans="5:7" x14ac:dyDescent="0.3">
      <c r="E109" s="28"/>
      <c r="G109" s="28"/>
    </row>
    <row r="110" spans="5:7" x14ac:dyDescent="0.3">
      <c r="E110" s="28"/>
      <c r="G110" s="28"/>
    </row>
    <row r="111" spans="5:7" x14ac:dyDescent="0.3">
      <c r="E111" s="28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Estadoresult.</vt:lpstr>
      <vt:lpstr>Explicac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FV. Vega</dc:creator>
  <cp:lastModifiedBy>GabrielaMora</cp:lastModifiedBy>
  <cp:lastPrinted>2016-02-21T17:39:00Z</cp:lastPrinted>
  <dcterms:created xsi:type="dcterms:W3CDTF">2013-05-29T19:16:51Z</dcterms:created>
  <dcterms:modified xsi:type="dcterms:W3CDTF">2016-05-20T18:36:20Z</dcterms:modified>
</cp:coreProperties>
</file>