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 Laura\Desktop\"/>
    </mc:Choice>
  </mc:AlternateContent>
  <bookViews>
    <workbookView xWindow="0" yWindow="0" windowWidth="24000" windowHeight="9600"/>
  </bookViews>
  <sheets>
    <sheet name="EVALUACIÓN" sheetId="1" r:id="rId1"/>
  </sheets>
  <externalReferences>
    <externalReference r:id="rId2"/>
  </externalReferences>
  <definedNames>
    <definedName name="HoraDeFinalización">[1]MNPT!#REF!</definedName>
    <definedName name="InicioDeSemana">[1]MNPT!#REF!</definedName>
    <definedName name="_xlnm.Print_Titles" localSheetId="0">EVALUACIÓN!$3:$3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L21" i="1" s="1"/>
  <c r="F21" i="1"/>
  <c r="B21" i="1"/>
  <c r="D21" i="1" s="1"/>
  <c r="B20" i="1"/>
  <c r="H20" i="1" s="1"/>
  <c r="H19" i="1"/>
  <c r="L19" i="1" s="1"/>
  <c r="F19" i="1"/>
  <c r="B19" i="1"/>
  <c r="D19" i="1" s="1"/>
  <c r="B18" i="1"/>
  <c r="H18" i="1" s="1"/>
  <c r="H17" i="1"/>
  <c r="L17" i="1" s="1"/>
  <c r="F17" i="1"/>
  <c r="B17" i="1"/>
  <c r="D17" i="1" s="1"/>
  <c r="B16" i="1"/>
  <c r="H16" i="1" s="1"/>
  <c r="H15" i="1"/>
  <c r="L15" i="1" s="1"/>
  <c r="F15" i="1"/>
  <c r="B15" i="1"/>
  <c r="D15" i="1" s="1"/>
  <c r="B14" i="1"/>
  <c r="H14" i="1" s="1"/>
  <c r="H13" i="1"/>
  <c r="L13" i="1" s="1"/>
  <c r="F13" i="1"/>
  <c r="B13" i="1"/>
  <c r="D13" i="1" s="1"/>
  <c r="B12" i="1"/>
  <c r="H12" i="1" s="1"/>
  <c r="H11" i="1"/>
  <c r="L11" i="1" s="1"/>
  <c r="F11" i="1"/>
  <c r="B11" i="1"/>
  <c r="D11" i="1" s="1"/>
  <c r="B10" i="1"/>
  <c r="H10" i="1" s="1"/>
  <c r="H9" i="1"/>
  <c r="L9" i="1" s="1"/>
  <c r="F9" i="1"/>
  <c r="B9" i="1"/>
  <c r="D9" i="1" s="1"/>
  <c r="B8" i="1"/>
  <c r="H8" i="1" s="1"/>
  <c r="H7" i="1"/>
  <c r="L7" i="1" s="1"/>
  <c r="F7" i="1"/>
  <c r="B7" i="1"/>
  <c r="D7" i="1" s="1"/>
  <c r="B6" i="1"/>
  <c r="H6" i="1" s="1"/>
  <c r="H5" i="1"/>
  <c r="L5" i="1" s="1"/>
  <c r="F5" i="1"/>
  <c r="B5" i="1"/>
  <c r="D5" i="1" s="1"/>
  <c r="M4" i="1"/>
  <c r="K4" i="1"/>
  <c r="L4" i="1" s="1"/>
  <c r="I4" i="1"/>
  <c r="J4" i="1" s="1"/>
  <c r="G4" i="1"/>
  <c r="E4" i="1"/>
  <c r="C4" i="1"/>
  <c r="N4" i="1" l="1"/>
  <c r="L6" i="1"/>
  <c r="J6" i="1"/>
  <c r="L8" i="1"/>
  <c r="J8" i="1"/>
  <c r="L10" i="1"/>
  <c r="J10" i="1"/>
  <c r="L12" i="1"/>
  <c r="J12" i="1"/>
  <c r="L14" i="1"/>
  <c r="J14" i="1"/>
  <c r="L16" i="1"/>
  <c r="J16" i="1"/>
  <c r="L18" i="1"/>
  <c r="J18" i="1"/>
  <c r="L20" i="1"/>
  <c r="J20" i="1"/>
  <c r="H4" i="1"/>
  <c r="D4" i="1"/>
  <c r="B4" i="1"/>
  <c r="F4" i="1" s="1"/>
  <c r="D6" i="1"/>
  <c r="D8" i="1"/>
  <c r="D10" i="1"/>
  <c r="D12" i="1"/>
  <c r="D14" i="1"/>
  <c r="D16" i="1"/>
  <c r="D18" i="1"/>
  <c r="D20" i="1"/>
  <c r="J5" i="1"/>
  <c r="F6" i="1"/>
  <c r="J7" i="1"/>
  <c r="F8" i="1"/>
  <c r="J9" i="1"/>
  <c r="F10" i="1"/>
  <c r="J11" i="1"/>
  <c r="F12" i="1"/>
  <c r="J13" i="1"/>
  <c r="F14" i="1"/>
  <c r="J15" i="1"/>
  <c r="F16" i="1"/>
  <c r="J17" i="1"/>
  <c r="F18" i="1"/>
  <c r="J19" i="1"/>
  <c r="F20" i="1"/>
  <c r="J21" i="1"/>
</calcChain>
</file>

<file path=xl/sharedStrings.xml><?xml version="1.0" encoding="utf-8"?>
<sst xmlns="http://schemas.openxmlformats.org/spreadsheetml/2006/main" count="84" uniqueCount="66">
  <si>
    <t>Tabla 1. Evaluación PAO 2018</t>
  </si>
  <si>
    <t>DIRECCIONES</t>
  </si>
  <si>
    <t>CANTIDAD DE METAS PLANTEADAS</t>
  </si>
  <si>
    <t>TOTALMENTE CUMPLIDO</t>
  </si>
  <si>
    <t>PARCIALMENTE CUMPLIDO (más del 50% de la meta)</t>
  </si>
  <si>
    <t>INCUMPLIDO (ejecutado menos del 50% de la meta)</t>
  </si>
  <si>
    <t>EXTERNO</t>
  </si>
  <si>
    <t>INTERNO</t>
  </si>
  <si>
    <t>PAO Reformulado
Nivel de Cumplimiento</t>
  </si>
  <si>
    <t>PRINCIPALES LOGROS</t>
  </si>
  <si>
    <t>JUSTIFICACIONES</t>
  </si>
  <si>
    <t>ACCIONES CORRECTIVAS</t>
  </si>
  <si>
    <t>OBSERVACIONES</t>
  </si>
  <si>
    <t>INSTITUCIONAL</t>
  </si>
  <si>
    <t>Admisibilidad</t>
  </si>
  <si>
    <t>NA</t>
  </si>
  <si>
    <t>Oficinas Regionales</t>
  </si>
  <si>
    <t>Mediación Exitosa IMAS y Población Molusquera, Organización y empoderamientos de la población molusquera.
Capacitaciones en temas de población con discapacidad y territorio accesible.
Guía de lineamientos para trámites, atención y registro de expedientes
Oficinas sin Paredes y Redes Interinstitucionales
Capacitaciones en el marco de la Carta de Intenciones Defensoría-Poder Judicial-CONAMAJ
Celebración XV Aniversario Oficina Regional Brunca.</t>
  </si>
  <si>
    <t>Los incumplimientos parciales se debieron a razones externas a la dirección.</t>
  </si>
  <si>
    <t>Mujer</t>
  </si>
  <si>
    <t>Protección Especial</t>
  </si>
  <si>
    <t>Participación Foro de Migrantes
Informes de seguimiento a recomendaciones emitidas al Estado (Poblaciones: Adultos Mayores, LGBTI, Indígenas Personas Migrantes) 
EPU
Verificación de oficio el acceso sin discriminación a los servicios y programas públicos. Centros Penales y Territorios Indígenas.
Propuesta Dirección de Igualdad y No Discriminación
Incidencia en espacios interinstitucionales para promover la protección de los DDHH.</t>
  </si>
  <si>
    <t>Falta de convocatoria de organizaciones externas y reorganización del trabajo interno ya que debido a la coyuntura se priorizó el asesoramiento para impulsar el proyecto de Ley contra la Discriminación.</t>
  </si>
  <si>
    <t>Reprogramación de los pendientes para el 2019</t>
  </si>
  <si>
    <t xml:space="preserve">Establecer los supuestos de cumplimiento para actividades o productos que dependen de factores externos para su ejecución. </t>
  </si>
  <si>
    <t xml:space="preserve">Calidad de Vida </t>
  </si>
  <si>
    <t xml:space="preserve">Creación del Programa de Áreas Marinas de Pesca Responsable y ejecución de Talleres/Reuniones con las organizaciones.
Capacitaciones en Derechos Humanos, Derecho Médico, Bioética y Salud Pública.
92% de cumplimiento de las recomendaciones emitidas en materia de contaminación del agua por arsénico.
Creación de una comisión y plan de trabajo a 3 años para la atención de listas de espera. </t>
  </si>
  <si>
    <t>Atrasos en la obtención de insumos y elaboración de informes se trasladan capacitaciones para el 2019</t>
  </si>
  <si>
    <t>Reprogramación para el 2019</t>
  </si>
  <si>
    <t>Control de Gestión</t>
  </si>
  <si>
    <t>Primer diagnóstico sobre avance en la ENCS puesto en conocimiento Poder Ejecutivo
Taller de presentación de hallazgos estudio realizado en el 2017 sobre la Gobernanza del Sector Desarrollo Humano e Inclusión Social,
Informe  Subsidio relacionado con el mejoramiento de vivienda por parte del IMAS y pertinencia  con la política pública de lucha contra la pobreza
Convenio de cooperación con PRODHAB firmado
Informe final sobre el control del comercio de armas de fuego privadas.
Diagnóstico de verificación de que al menos el 50% de los Gobiernos Locales cuentan con una estrategia de Gestión del Riesgo en ejecución notificado
Participación activa en  la Mesa Nacional de Gestión del Riesgo. 
 La capacitación sobre el ITSP y la RIT y utilización de la guía</t>
  </si>
  <si>
    <t>Asuntos Económicos</t>
  </si>
  <si>
    <t>Estado de situación de los servicios de la CCSS 2014-2018
Evaluación de las acciones estatales en relación a la fortificación del azúcar.
Diagnóstico problemática de pequeños y medianos productores de palma africana y los precios de compra</t>
  </si>
  <si>
    <t xml:space="preserve">Falta de recursos humanos hizo que se  enfocara en la atención a audiencias públicas. </t>
  </si>
  <si>
    <t>Redistribución de cargas y reprogramación 2019</t>
  </si>
  <si>
    <t>Niñez y Adolescencia</t>
  </si>
  <si>
    <t>Estudio Red de Cuido de Niñez y Adolescencia elaborado para el Programa de Pobreza 
EPU presentado ante el  Consejo de Derechos Humanos</t>
  </si>
  <si>
    <t>Planteamiento de metas ambiciosas y falta de convocatoria de organizaciones externas</t>
  </si>
  <si>
    <t xml:space="preserve">Con las reprogramaciones elaboradas las metas se definieron para el 2019 </t>
  </si>
  <si>
    <t>Asuntos Laborales</t>
  </si>
  <si>
    <t>Aporte al Informe de impacto de agroquímicos
Capacitación a personal de las Oficinas regionales en temas de derecho laboral y a funcionarios del sector público en temas de acoso laboral.</t>
  </si>
  <si>
    <t>La metas incumplidas no dependen de la dirección para ser ejecutadas por lo que no se pueden comprometer al cumplimiento.</t>
  </si>
  <si>
    <t>Promoción y Divulgación</t>
  </si>
  <si>
    <t>Protocolo para la atención de las poblaciones vulnerabilizadas, aprobados en las INDH.
Declaración consensuada, en el marco de la FIO, sobre la relevancia del trabajo articulado de las INDH para la defensa y promoción de los derechos de la población LGTBI 
Compendio de Buenas Prácticas de las INDH respecto a la labor de promoción y defensa de los derechos de la población LGBTI
Redes de personas usuarias
26 Edición del Premio Aportes al Mejoramiento de la Calidad de Vida
Ciclo de cine de DDHH ejecutado, en el marco del 25 aniversario de la DHR</t>
  </si>
  <si>
    <t>La huelga y cambio de jefaturas en entidades tuvo efecto en el cumplimiento total de ciertas actividades, así mismo la reducción del personal de la dirección.</t>
  </si>
  <si>
    <t>MNPT</t>
  </si>
  <si>
    <t xml:space="preserve">100% de cumplimiento del cronograma de inspecciones a centros de detención y elaborados los respectivos informes. 
Capacitaciones a nivel nacional e internacional.
Ejecución de mesas de dialogo con entidades competentes
81% de ejecución de las recomendaciones emitidas
Compilación de datos para el sistema de consulta. </t>
  </si>
  <si>
    <t>Programación de actividades que dependen de externos.</t>
  </si>
  <si>
    <t>MCDPD</t>
  </si>
  <si>
    <t xml:space="preserve">Documento de Criterios de Designación de SI relacionadas con la población con discapacidad.
Compendio de Informes finales sobre discapacidad.
85% del personal capacitado </t>
  </si>
  <si>
    <t>Pobreza</t>
  </si>
  <si>
    <t>Estudio sobre la incidencia del Sistema de Banca para el Desarrollo
Estrategia de seguimiento y evaluación de la incidencia de los proyectos del programa pobreza 
Se construyeron dos conceptos, el derecho al cuido y la corresponsabilidad social de éste.
Propuesta de informe de análisis del sistema actual del RNC y propuestas de cambios con EBDH</t>
  </si>
  <si>
    <t>PIGA</t>
  </si>
  <si>
    <t>Capacitación en compras verdes a personal de proveeduría.
Cambio de sistemas de aire acondicionado 
Luminarias LED y fluxómetros.
Actividades de Sensibilización de la comunidad de barrio México a personas adultas mayores y a empresarios de la zona.
Ubicación de calcomanías para evitar el choque de aves. 
Capacitación al personal de jardinería.</t>
  </si>
  <si>
    <t>Los pendientes fueron por temas presupuestarios.</t>
  </si>
  <si>
    <t>Reprogramación 2019</t>
  </si>
  <si>
    <t>Asuntos Jurídicos</t>
  </si>
  <si>
    <t xml:space="preserve">Reglamento de Operación de la Comisión Institucional de Valores </t>
  </si>
  <si>
    <t>Se justifica sobrecarga del equipo y de las partes que deben aportar en conjunto al cumplimiento de la meta.</t>
  </si>
  <si>
    <t>Los parcialmente cumplidos e incumplimientos se replantean para el 2019</t>
  </si>
  <si>
    <t xml:space="preserve">Se planifican productos que depende de otras unidades para ser ejecutados. No se indica los logros obtenidos que evitaron el logro de lo planificado. Por lo característico de la dirección de Asuntos Jurídicos se recomienda planificar productos que le demanden un 50% del tiempo, plantear productos identificando bien los supuestos, el otro 50% para imprevistos y asuntos operativos.  Se le solicita por favor indicar cada uno de estos (imprevistos y operativo) para justificar los incumplimientos. </t>
  </si>
  <si>
    <t>Planificación Institucional</t>
  </si>
  <si>
    <t>Plan Estratégico  2019-2023
Modelo de Madurez Oficinas Regionales
Digesto Institucional 
Propuesta Tipología y forma de registro.
Borrador versión 3 Macroproceso.</t>
  </si>
  <si>
    <t>Administrativo Financiero</t>
  </si>
  <si>
    <t>Sistema Tesoro Digital implementado 
Estudio de Clima Organizacional
Implementación del 100% del Plan de Mantenimiento 
Compra de Vehículos
Sistema de seguridad perimetral instalado y en funcionamientos
Renovación del 30% del lote de computadoras institucionales
Capacitación en manejo de estrés
Actualización del 100% de la Base de Entidades
Descongestionamiento del archivo central 
Actualización de las bases de datos de expedientes archivados
Reglamento de Proveeduría</t>
  </si>
  <si>
    <t>Las metas no cumplidas se debieron principalmente a la falta de presupuesto por recortes.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</si>
</sst>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18"/>
      <color theme="1"/>
      <name val="Century Gothic"/>
      <family val="2"/>
    </font>
    <font>
      <sz val="11"/>
      <color theme="1"/>
      <name val="Calibri"/>
      <family val="2"/>
    </font>
    <font>
      <b/>
      <sz val="12"/>
      <color theme="0"/>
      <name val="Calibri"/>
      <family val="2"/>
    </font>
    <font>
      <sz val="12"/>
      <color theme="1"/>
      <name val="Calibri"/>
      <family val="2"/>
    </font>
    <font>
      <b/>
      <sz val="11"/>
      <color theme="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3">
    <xf numFmtId="0" fontId="0" fillId="0" borderId="0"/>
    <xf numFmtId="9" fontId="1" fillId="0" borderId="0" applyFont="0" applyFill="0" applyBorder="0" applyAlignment="0" applyProtection="0"/>
    <xf numFmtId="0" fontId="1" fillId="0" borderId="0"/>
  </cellStyleXfs>
  <cellXfs count="48">
    <xf numFmtId="0" fontId="0" fillId="0" borderId="0" xfId="0"/>
    <xf numFmtId="0" fontId="2" fillId="2" borderId="0" xfId="0" applyFont="1" applyFill="1" applyAlignment="1">
      <alignment horizontal="left"/>
    </xf>
    <xf numFmtId="0" fontId="3" fillId="0" borderId="0" xfId="0" applyFont="1"/>
    <xf numFmtId="0" fontId="4" fillId="3" borderId="1" xfId="2"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5" fillId="0" borderId="0" xfId="0" applyFont="1"/>
    <xf numFmtId="0" fontId="4" fillId="4" borderId="1"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6" fillId="4" borderId="1" xfId="2" applyFont="1" applyFill="1" applyBorder="1" applyAlignment="1">
      <alignment horizontal="center" vertical="center" wrapText="1"/>
    </xf>
    <xf numFmtId="9" fontId="6" fillId="5" borderId="3" xfId="1" applyFont="1" applyFill="1" applyBorder="1" applyAlignment="1">
      <alignment horizontal="center" vertical="center" wrapText="1"/>
    </xf>
    <xf numFmtId="0" fontId="6" fillId="6" borderId="3" xfId="1" applyNumberFormat="1" applyFont="1" applyFill="1" applyBorder="1" applyAlignment="1">
      <alignment horizontal="center" vertical="center" wrapText="1"/>
    </xf>
    <xf numFmtId="9" fontId="6" fillId="7" borderId="3" xfId="1" applyFont="1" applyFill="1" applyBorder="1" applyAlignment="1">
      <alignment horizontal="center" vertical="center" wrapText="1"/>
    </xf>
    <xf numFmtId="9" fontId="6" fillId="7" borderId="1" xfId="1" applyFont="1" applyFill="1" applyBorder="1" applyAlignment="1">
      <alignment horizontal="center" vertical="center" wrapText="1"/>
    </xf>
    <xf numFmtId="9" fontId="6" fillId="6" borderId="3" xfId="1" applyFont="1" applyFill="1" applyBorder="1" applyAlignment="1">
      <alignment horizontal="center" vertical="center" wrapText="1"/>
    </xf>
    <xf numFmtId="0" fontId="6" fillId="4" borderId="1" xfId="2"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0" borderId="1" xfId="0" applyFont="1" applyBorder="1" applyAlignment="1">
      <alignment horizontal="center" vertical="center"/>
    </xf>
    <xf numFmtId="9" fontId="3" fillId="8" borderId="1" xfId="1" applyFont="1" applyFill="1" applyBorder="1" applyAlignment="1">
      <alignment horizontal="center" vertical="center"/>
    </xf>
    <xf numFmtId="0" fontId="3" fillId="9" borderId="1" xfId="1" applyNumberFormat="1" applyFont="1" applyFill="1" applyBorder="1" applyAlignment="1">
      <alignment horizontal="center" vertical="center"/>
    </xf>
    <xf numFmtId="9" fontId="3" fillId="10" borderId="1" xfId="1" applyFont="1" applyFill="1" applyBorder="1" applyAlignment="1">
      <alignment horizontal="center" vertical="center"/>
    </xf>
    <xf numFmtId="9" fontId="3" fillId="0" borderId="2" xfId="1" applyFont="1" applyFill="1" applyBorder="1" applyAlignment="1">
      <alignment horizontal="center" vertical="center"/>
    </xf>
    <xf numFmtId="9" fontId="3" fillId="0" borderId="3" xfId="1" applyFont="1" applyFill="1" applyBorder="1" applyAlignment="1">
      <alignment horizontal="center" vertical="center"/>
    </xf>
    <xf numFmtId="0" fontId="3" fillId="0" borderId="1" xfId="0" applyFont="1" applyBorder="1" applyAlignment="1">
      <alignment horizontal="left"/>
    </xf>
    <xf numFmtId="0" fontId="3" fillId="0" borderId="1" xfId="0" applyFont="1" applyBorder="1"/>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left" wrapText="1"/>
    </xf>
    <xf numFmtId="0" fontId="5" fillId="11"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vertical="center"/>
    </xf>
    <xf numFmtId="0" fontId="3" fillId="0" borderId="0" xfId="0" applyFont="1" applyAlignment="1">
      <alignment vertical="center"/>
    </xf>
    <xf numFmtId="0" fontId="3" fillId="0" borderId="1" xfId="0" applyFont="1" applyBorder="1" applyAlignment="1">
      <alignment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9" fontId="3" fillId="0" borderId="0" xfId="1" applyFont="1" applyFill="1" applyBorder="1" applyAlignment="1">
      <alignment horizontal="center" vertical="center"/>
    </xf>
    <xf numFmtId="0" fontId="3" fillId="0" borderId="0" xfId="1"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xf numFmtId="0" fontId="3" fillId="0" borderId="0" xfId="0" applyFont="1" applyFill="1" applyBorder="1" applyAlignment="1">
      <alignment horizontal="left" vertical="center"/>
    </xf>
    <xf numFmtId="0" fontId="5" fillId="0" borderId="0" xfId="0" applyFont="1" applyAlignment="1">
      <alignment horizontal="center" wrapText="1"/>
    </xf>
    <xf numFmtId="0" fontId="3" fillId="0" borderId="0" xfId="0" applyFont="1" applyAlignment="1">
      <alignment horizontal="left"/>
    </xf>
  </cellXfs>
  <cellStyles count="3">
    <cellStyle name="Normal" xfId="0" builtinId="0"/>
    <cellStyle name="Normal 4"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20Laura/Dropbox/Planificaci&#243;n/Planificaci&#243;n%20Operativa/2018/Plan%20Anual%20Operativo%202018%20Evaluaci&#243;n%20Semest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ADMISIBILIDAD"/>
      <sheetName val="MUJER"/>
      <sheetName val="PROTECCION ESPECIAL"/>
      <sheetName val="CALIDAD DE VIDA"/>
      <sheetName val="CALIDAD DE VIDA COMI"/>
      <sheetName val="CONTROL DE GESTIÓN"/>
      <sheetName val="ASUNTOS ECONÓMICOS"/>
      <sheetName val="NIÑEZ"/>
      <sheetName val="ASUNTOS LABORALES"/>
      <sheetName val="PROMOCIÓN"/>
      <sheetName val="CONTRALORIA"/>
      <sheetName val="JURIDICOS"/>
      <sheetName val="PLANIFICACION"/>
      <sheetName val="ADMINISTRATIVO"/>
      <sheetName val="MNPT"/>
      <sheetName val="MCDPD"/>
      <sheetName val="PIGA"/>
      <sheetName val="CIV"/>
      <sheetName val="POBREZ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R25"/>
  <sheetViews>
    <sheetView showGridLines="0" tabSelected="1" zoomScale="70" zoomScaleNormal="70" workbookViewId="0">
      <selection activeCell="L6" sqref="L6"/>
    </sheetView>
  </sheetViews>
  <sheetFormatPr baseColWidth="10" defaultRowHeight="15.75" x14ac:dyDescent="0.25"/>
  <cols>
    <col min="1" max="1" width="27.42578125" style="46" customWidth="1"/>
    <col min="2" max="2" width="18.42578125" style="2" customWidth="1"/>
    <col min="3" max="8" width="10.5703125" style="2" customWidth="1"/>
    <col min="9" max="9" width="8.140625" style="2" bestFit="1" customWidth="1"/>
    <col min="10" max="10" width="9.7109375" style="2" bestFit="1" customWidth="1"/>
    <col min="11" max="12" width="7.28515625" style="2" customWidth="1"/>
    <col min="13" max="13" width="11.140625" style="2" customWidth="1"/>
    <col min="14" max="14" width="10.42578125" style="2" customWidth="1"/>
    <col min="15" max="15" width="41.5703125" style="47" customWidth="1"/>
    <col min="16" max="16" width="24.140625" style="2" customWidth="1"/>
    <col min="17" max="17" width="17.85546875" style="2" customWidth="1"/>
    <col min="18" max="18" width="52.42578125" style="2" customWidth="1"/>
    <col min="19" max="16384" width="11.42578125" style="2"/>
  </cols>
  <sheetData>
    <row r="1" spans="1:18" ht="24" x14ac:dyDescent="0.35">
      <c r="A1" s="1" t="s">
        <v>0</v>
      </c>
      <c r="B1" s="1"/>
      <c r="C1" s="1"/>
      <c r="D1" s="1"/>
      <c r="E1" s="1"/>
      <c r="F1" s="1"/>
      <c r="G1" s="1"/>
      <c r="H1" s="1"/>
      <c r="I1" s="1"/>
      <c r="J1" s="1"/>
      <c r="K1" s="1"/>
      <c r="L1" s="1"/>
      <c r="M1" s="1"/>
      <c r="N1" s="1"/>
      <c r="O1" s="1"/>
    </row>
    <row r="3" spans="1:18" s="8" customFormat="1" ht="57" customHeight="1" x14ac:dyDescent="0.25">
      <c r="A3" s="3" t="s">
        <v>1</v>
      </c>
      <c r="B3" s="3" t="s">
        <v>2</v>
      </c>
      <c r="C3" s="4" t="s">
        <v>3</v>
      </c>
      <c r="D3" s="5"/>
      <c r="E3" s="4" t="s">
        <v>4</v>
      </c>
      <c r="F3" s="5"/>
      <c r="G3" s="4" t="s">
        <v>5</v>
      </c>
      <c r="H3" s="5"/>
      <c r="I3" s="4" t="s">
        <v>6</v>
      </c>
      <c r="J3" s="5"/>
      <c r="K3" s="4" t="s">
        <v>7</v>
      </c>
      <c r="L3" s="5"/>
      <c r="M3" s="4" t="s">
        <v>8</v>
      </c>
      <c r="N3" s="5"/>
      <c r="O3" s="6" t="s">
        <v>9</v>
      </c>
      <c r="P3" s="7" t="s">
        <v>10</v>
      </c>
      <c r="Q3" s="7" t="s">
        <v>11</v>
      </c>
      <c r="R3" s="7" t="s">
        <v>12</v>
      </c>
    </row>
    <row r="4" spans="1:18" ht="28.5" customHeight="1" x14ac:dyDescent="0.25">
      <c r="A4" s="9" t="s">
        <v>13</v>
      </c>
      <c r="B4" s="10">
        <f>SUM(B5:B25)</f>
        <v>223</v>
      </c>
      <c r="C4" s="11">
        <f>SUM(C5:C25)</f>
        <v>141</v>
      </c>
      <c r="D4" s="12">
        <f>C4/B4</f>
        <v>0.63228699551569512</v>
      </c>
      <c r="E4" s="11">
        <f>SUM(E5:E25)-1</f>
        <v>38</v>
      </c>
      <c r="F4" s="12">
        <f>E4/B4</f>
        <v>0.17040358744394618</v>
      </c>
      <c r="G4" s="11">
        <f>SUM(G5:G25)-3</f>
        <v>40</v>
      </c>
      <c r="H4" s="12">
        <f>G4/B4</f>
        <v>0.17937219730941703</v>
      </c>
      <c r="I4" s="13">
        <f>SUM(I5:I26)-2</f>
        <v>30</v>
      </c>
      <c r="J4" s="14">
        <f>I4/G4</f>
        <v>0.75</v>
      </c>
      <c r="K4" s="13">
        <f>SUM(K5:K25)-1</f>
        <v>10</v>
      </c>
      <c r="L4" s="15">
        <f>K4/G4</f>
        <v>0.25</v>
      </c>
      <c r="M4" s="13">
        <f>C4+4</f>
        <v>145</v>
      </c>
      <c r="N4" s="16">
        <f>M4/B4</f>
        <v>0.65022421524663676</v>
      </c>
      <c r="O4" s="17"/>
      <c r="P4" s="11"/>
      <c r="Q4" s="11"/>
      <c r="R4" s="11"/>
    </row>
    <row r="5" spans="1:18" ht="37.5" customHeight="1" x14ac:dyDescent="0.25">
      <c r="A5" s="18" t="s">
        <v>14</v>
      </c>
      <c r="B5" s="19">
        <f t="shared" ref="B5" si="0">C5+E5+G5</f>
        <v>1</v>
      </c>
      <c r="C5" s="20">
        <v>1</v>
      </c>
      <c r="D5" s="21">
        <f t="shared" ref="D5" si="1">C5/B5</f>
        <v>1</v>
      </c>
      <c r="E5" s="20">
        <v>0</v>
      </c>
      <c r="F5" s="21">
        <f t="shared" ref="F5" si="2">E5/B5</f>
        <v>0</v>
      </c>
      <c r="G5" s="20">
        <v>0</v>
      </c>
      <c r="H5" s="21">
        <f t="shared" ref="H5" si="3">G5/B5</f>
        <v>0</v>
      </c>
      <c r="I5" s="22">
        <v>0</v>
      </c>
      <c r="J5" s="23">
        <f t="shared" ref="J5" si="4">IF(H5=0,H5,I5/G5)</f>
        <v>0</v>
      </c>
      <c r="K5" s="22"/>
      <c r="L5" s="23">
        <f t="shared" ref="L5" si="5">IF(H5=0,H5,K5/G5)</f>
        <v>0</v>
      </c>
      <c r="M5" s="24" t="s">
        <v>15</v>
      </c>
      <c r="N5" s="25"/>
      <c r="O5" s="26"/>
      <c r="P5" s="27"/>
      <c r="Q5" s="27"/>
      <c r="R5" s="27"/>
    </row>
    <row r="6" spans="1:18" ht="245.25" customHeight="1" x14ac:dyDescent="0.25">
      <c r="A6" s="18" t="s">
        <v>16</v>
      </c>
      <c r="B6" s="19">
        <f>C6+E6+G6</f>
        <v>10</v>
      </c>
      <c r="C6" s="20">
        <v>8</v>
      </c>
      <c r="D6" s="21">
        <f>C6/B6</f>
        <v>0.8</v>
      </c>
      <c r="E6" s="20">
        <v>2</v>
      </c>
      <c r="F6" s="21">
        <f>E6/B6</f>
        <v>0.2</v>
      </c>
      <c r="G6" s="20">
        <v>0</v>
      </c>
      <c r="H6" s="21">
        <f>G6/B6</f>
        <v>0</v>
      </c>
      <c r="I6" s="22"/>
      <c r="J6" s="23">
        <f>IF(H6=0,H6,I6/G6)</f>
        <v>0</v>
      </c>
      <c r="K6" s="22"/>
      <c r="L6" s="23">
        <f>IF(H6=0,H6,K6/G6)</f>
        <v>0</v>
      </c>
      <c r="M6" s="24" t="s">
        <v>15</v>
      </c>
      <c r="N6" s="25"/>
      <c r="O6" s="28" t="s">
        <v>17</v>
      </c>
      <c r="P6" s="29" t="s">
        <v>18</v>
      </c>
      <c r="Q6" s="27"/>
      <c r="R6" s="27"/>
    </row>
    <row r="7" spans="1:18" x14ac:dyDescent="0.25">
      <c r="A7" s="18" t="s">
        <v>19</v>
      </c>
      <c r="B7" s="19">
        <f>C7+E7+G7</f>
        <v>23</v>
      </c>
      <c r="C7" s="20">
        <v>14</v>
      </c>
      <c r="D7" s="21">
        <f>C7/B7</f>
        <v>0.60869565217391308</v>
      </c>
      <c r="E7" s="20">
        <v>8</v>
      </c>
      <c r="F7" s="21">
        <f>E7/B7</f>
        <v>0.34782608695652173</v>
      </c>
      <c r="G7" s="20">
        <v>1</v>
      </c>
      <c r="H7" s="21">
        <f>G7/B7</f>
        <v>4.3478260869565216E-2</v>
      </c>
      <c r="I7" s="22"/>
      <c r="J7" s="23">
        <f>IF(H7=0,H7,I7/G7)</f>
        <v>0</v>
      </c>
      <c r="K7" s="22">
        <v>1</v>
      </c>
      <c r="L7" s="23">
        <f>IF(H7=0,H7,K7/G7)</f>
        <v>1</v>
      </c>
      <c r="M7" s="24" t="s">
        <v>15</v>
      </c>
      <c r="N7" s="25"/>
      <c r="O7" s="28"/>
      <c r="P7" s="29"/>
      <c r="Q7" s="27"/>
      <c r="R7" s="27"/>
    </row>
    <row r="8" spans="1:18" ht="239.25" customHeight="1" x14ac:dyDescent="0.25">
      <c r="A8" s="30" t="s">
        <v>20</v>
      </c>
      <c r="B8" s="19">
        <f t="shared" ref="B8:B20" si="6">C8+E8+G8</f>
        <v>8</v>
      </c>
      <c r="C8" s="20">
        <v>6</v>
      </c>
      <c r="D8" s="21">
        <f t="shared" ref="D8:D20" si="7">C8/B8</f>
        <v>0.75</v>
      </c>
      <c r="E8" s="20">
        <v>0</v>
      </c>
      <c r="F8" s="21">
        <f t="shared" ref="F8:F20" si="8">E8/B8</f>
        <v>0</v>
      </c>
      <c r="G8" s="20">
        <v>2</v>
      </c>
      <c r="H8" s="21">
        <f t="shared" ref="H8:H20" si="9">G8/B8</f>
        <v>0.25</v>
      </c>
      <c r="I8" s="22">
        <v>1</v>
      </c>
      <c r="J8" s="23">
        <f t="shared" ref="J8:J20" si="10">IF(H8=0,H8,I8/G8)</f>
        <v>0.5</v>
      </c>
      <c r="K8" s="22">
        <v>1</v>
      </c>
      <c r="L8" s="23">
        <f t="shared" ref="L8:L20" si="11">IF(H8=0,H8,K8/G8)</f>
        <v>0.5</v>
      </c>
      <c r="M8" s="24" t="s">
        <v>15</v>
      </c>
      <c r="N8" s="25"/>
      <c r="O8" s="28" t="s">
        <v>21</v>
      </c>
      <c r="P8" s="29" t="s">
        <v>22</v>
      </c>
      <c r="Q8" s="29" t="s">
        <v>23</v>
      </c>
      <c r="R8" s="29" t="s">
        <v>24</v>
      </c>
    </row>
    <row r="9" spans="1:18" s="32" customFormat="1" ht="188.25" customHeight="1" x14ac:dyDescent="0.25">
      <c r="A9" s="30" t="s">
        <v>25</v>
      </c>
      <c r="B9" s="19">
        <f t="shared" si="6"/>
        <v>5</v>
      </c>
      <c r="C9" s="20">
        <v>2</v>
      </c>
      <c r="D9" s="21">
        <f t="shared" si="7"/>
        <v>0.4</v>
      </c>
      <c r="E9" s="20">
        <v>2</v>
      </c>
      <c r="F9" s="21">
        <f t="shared" si="8"/>
        <v>0.4</v>
      </c>
      <c r="G9" s="20">
        <v>1</v>
      </c>
      <c r="H9" s="21">
        <f t="shared" si="9"/>
        <v>0.2</v>
      </c>
      <c r="I9" s="22"/>
      <c r="J9" s="23">
        <f t="shared" si="10"/>
        <v>0</v>
      </c>
      <c r="K9" s="22">
        <v>1</v>
      </c>
      <c r="L9" s="23">
        <f t="shared" si="11"/>
        <v>1</v>
      </c>
      <c r="M9" s="24" t="s">
        <v>15</v>
      </c>
      <c r="N9" s="25"/>
      <c r="O9" s="28" t="s">
        <v>26</v>
      </c>
      <c r="P9" s="31" t="s">
        <v>27</v>
      </c>
      <c r="Q9" s="31" t="s">
        <v>28</v>
      </c>
      <c r="R9" s="20"/>
    </row>
    <row r="10" spans="1:18" ht="354" customHeight="1" x14ac:dyDescent="0.25">
      <c r="A10" s="18" t="s">
        <v>29</v>
      </c>
      <c r="B10" s="19">
        <f t="shared" si="6"/>
        <v>25</v>
      </c>
      <c r="C10" s="20">
        <v>12</v>
      </c>
      <c r="D10" s="21">
        <f t="shared" si="7"/>
        <v>0.48</v>
      </c>
      <c r="E10" s="20">
        <v>6</v>
      </c>
      <c r="F10" s="21">
        <f t="shared" si="8"/>
        <v>0.24</v>
      </c>
      <c r="G10" s="20">
        <v>7</v>
      </c>
      <c r="H10" s="21">
        <f t="shared" si="9"/>
        <v>0.28000000000000003</v>
      </c>
      <c r="I10" s="22">
        <v>7</v>
      </c>
      <c r="J10" s="23">
        <f t="shared" si="10"/>
        <v>1</v>
      </c>
      <c r="K10" s="22"/>
      <c r="L10" s="23">
        <f t="shared" si="11"/>
        <v>0</v>
      </c>
      <c r="M10" s="24" t="s">
        <v>15</v>
      </c>
      <c r="N10" s="25"/>
      <c r="O10" s="33" t="s">
        <v>30</v>
      </c>
      <c r="P10" s="27"/>
      <c r="Q10" s="27"/>
      <c r="R10" s="27"/>
    </row>
    <row r="11" spans="1:18" ht="114" customHeight="1" x14ac:dyDescent="0.25">
      <c r="A11" s="30" t="s">
        <v>31</v>
      </c>
      <c r="B11" s="19">
        <f t="shared" si="6"/>
        <v>6</v>
      </c>
      <c r="C11" s="20">
        <v>3</v>
      </c>
      <c r="D11" s="21">
        <f t="shared" si="7"/>
        <v>0.5</v>
      </c>
      <c r="E11" s="20">
        <v>0</v>
      </c>
      <c r="F11" s="21">
        <f t="shared" si="8"/>
        <v>0</v>
      </c>
      <c r="G11" s="20">
        <v>3</v>
      </c>
      <c r="H11" s="21">
        <f t="shared" si="9"/>
        <v>0.5</v>
      </c>
      <c r="I11" s="22"/>
      <c r="J11" s="23">
        <f t="shared" si="10"/>
        <v>0</v>
      </c>
      <c r="K11" s="22">
        <v>3</v>
      </c>
      <c r="L11" s="23">
        <f t="shared" si="11"/>
        <v>1</v>
      </c>
      <c r="M11" s="24" t="s">
        <v>15</v>
      </c>
      <c r="N11" s="25"/>
      <c r="O11" s="28" t="s">
        <v>32</v>
      </c>
      <c r="P11" s="29" t="s">
        <v>33</v>
      </c>
      <c r="Q11" s="29" t="s">
        <v>34</v>
      </c>
      <c r="R11" s="27"/>
    </row>
    <row r="12" spans="1:18" ht="92.25" customHeight="1" x14ac:dyDescent="0.25">
      <c r="A12" s="34" t="s">
        <v>35</v>
      </c>
      <c r="B12" s="19">
        <f t="shared" si="6"/>
        <v>7</v>
      </c>
      <c r="C12" s="20">
        <v>3</v>
      </c>
      <c r="D12" s="21">
        <f t="shared" si="7"/>
        <v>0.42857142857142855</v>
      </c>
      <c r="E12" s="20">
        <v>1</v>
      </c>
      <c r="F12" s="21">
        <f t="shared" si="8"/>
        <v>0.14285714285714285</v>
      </c>
      <c r="G12" s="20">
        <v>3</v>
      </c>
      <c r="H12" s="21">
        <f t="shared" si="9"/>
        <v>0.42857142857142855</v>
      </c>
      <c r="I12" s="22">
        <v>2</v>
      </c>
      <c r="J12" s="23">
        <f t="shared" si="10"/>
        <v>0.66666666666666663</v>
      </c>
      <c r="K12" s="22">
        <v>1</v>
      </c>
      <c r="L12" s="23">
        <f t="shared" si="11"/>
        <v>0.33333333333333331</v>
      </c>
      <c r="M12" s="24">
        <v>1</v>
      </c>
      <c r="N12" s="25"/>
      <c r="O12" s="28" t="s">
        <v>36</v>
      </c>
      <c r="P12" s="35" t="s">
        <v>37</v>
      </c>
      <c r="Q12" s="29" t="s">
        <v>38</v>
      </c>
      <c r="R12" s="27"/>
    </row>
    <row r="13" spans="1:18" ht="107.25" customHeight="1" x14ac:dyDescent="0.25">
      <c r="A13" s="18" t="s">
        <v>39</v>
      </c>
      <c r="B13" s="19">
        <f t="shared" si="6"/>
        <v>10</v>
      </c>
      <c r="C13" s="20">
        <v>3</v>
      </c>
      <c r="D13" s="21">
        <f t="shared" si="7"/>
        <v>0.3</v>
      </c>
      <c r="E13" s="20">
        <v>1</v>
      </c>
      <c r="F13" s="21">
        <f t="shared" si="8"/>
        <v>0.1</v>
      </c>
      <c r="G13" s="20">
        <v>6</v>
      </c>
      <c r="H13" s="21">
        <f t="shared" si="9"/>
        <v>0.6</v>
      </c>
      <c r="I13" s="22">
        <v>6</v>
      </c>
      <c r="J13" s="23">
        <f t="shared" si="10"/>
        <v>1</v>
      </c>
      <c r="K13" s="22"/>
      <c r="L13" s="23">
        <f t="shared" si="11"/>
        <v>0</v>
      </c>
      <c r="M13" s="24" t="s">
        <v>15</v>
      </c>
      <c r="N13" s="25"/>
      <c r="O13" s="28" t="s">
        <v>40</v>
      </c>
      <c r="P13" s="31" t="s">
        <v>41</v>
      </c>
      <c r="Q13" s="27"/>
      <c r="R13" s="27"/>
    </row>
    <row r="14" spans="1:18" s="37" customFormat="1" ht="216.75" customHeight="1" x14ac:dyDescent="0.25">
      <c r="A14" s="18" t="s">
        <v>42</v>
      </c>
      <c r="B14" s="19">
        <f t="shared" si="6"/>
        <v>21</v>
      </c>
      <c r="C14" s="20">
        <v>14</v>
      </c>
      <c r="D14" s="21">
        <f t="shared" si="7"/>
        <v>0.66666666666666663</v>
      </c>
      <c r="E14" s="20">
        <v>3</v>
      </c>
      <c r="F14" s="21">
        <f t="shared" si="8"/>
        <v>0.14285714285714285</v>
      </c>
      <c r="G14" s="20">
        <v>4</v>
      </c>
      <c r="H14" s="21">
        <f t="shared" si="9"/>
        <v>0.19047619047619047</v>
      </c>
      <c r="I14" s="22">
        <v>3</v>
      </c>
      <c r="J14" s="23">
        <f t="shared" si="10"/>
        <v>0.75</v>
      </c>
      <c r="K14" s="22">
        <v>1</v>
      </c>
      <c r="L14" s="23">
        <f t="shared" si="11"/>
        <v>0.25</v>
      </c>
      <c r="M14" s="24" t="s">
        <v>15</v>
      </c>
      <c r="N14" s="25"/>
      <c r="O14" s="28" t="s">
        <v>43</v>
      </c>
      <c r="P14" s="29" t="s">
        <v>44</v>
      </c>
      <c r="Q14" s="36"/>
      <c r="R14" s="36"/>
    </row>
    <row r="15" spans="1:18" ht="177" customHeight="1" x14ac:dyDescent="0.25">
      <c r="A15" s="30" t="s">
        <v>45</v>
      </c>
      <c r="B15" s="19">
        <f t="shared" si="6"/>
        <v>11</v>
      </c>
      <c r="C15" s="20">
        <v>8</v>
      </c>
      <c r="D15" s="21">
        <f t="shared" si="7"/>
        <v>0.72727272727272729</v>
      </c>
      <c r="E15" s="20">
        <v>2</v>
      </c>
      <c r="F15" s="21">
        <f t="shared" si="8"/>
        <v>0.18181818181818182</v>
      </c>
      <c r="G15" s="20">
        <v>1</v>
      </c>
      <c r="H15" s="21">
        <f t="shared" si="9"/>
        <v>9.0909090909090912E-2</v>
      </c>
      <c r="I15" s="22">
        <v>1</v>
      </c>
      <c r="J15" s="23">
        <f t="shared" si="10"/>
        <v>1</v>
      </c>
      <c r="K15" s="22"/>
      <c r="L15" s="23">
        <f t="shared" si="11"/>
        <v>0</v>
      </c>
      <c r="M15" s="24" t="s">
        <v>15</v>
      </c>
      <c r="N15" s="25"/>
      <c r="O15" s="28" t="s">
        <v>46</v>
      </c>
      <c r="P15" s="29" t="s">
        <v>47</v>
      </c>
      <c r="Q15" s="29" t="s">
        <v>28</v>
      </c>
      <c r="R15" s="27"/>
    </row>
    <row r="16" spans="1:18" ht="106.5" customHeight="1" x14ac:dyDescent="0.25">
      <c r="A16" s="30" t="s">
        <v>48</v>
      </c>
      <c r="B16" s="19">
        <f t="shared" si="6"/>
        <v>3</v>
      </c>
      <c r="C16" s="20">
        <v>2</v>
      </c>
      <c r="D16" s="21">
        <f t="shared" si="7"/>
        <v>0.66666666666666663</v>
      </c>
      <c r="E16" s="20">
        <v>1</v>
      </c>
      <c r="F16" s="21">
        <f t="shared" si="8"/>
        <v>0.33333333333333331</v>
      </c>
      <c r="G16" s="20">
        <v>0</v>
      </c>
      <c r="H16" s="21">
        <f t="shared" si="9"/>
        <v>0</v>
      </c>
      <c r="I16" s="22"/>
      <c r="J16" s="23">
        <f t="shared" si="10"/>
        <v>0</v>
      </c>
      <c r="K16" s="22"/>
      <c r="L16" s="23">
        <f t="shared" si="11"/>
        <v>0</v>
      </c>
      <c r="M16" s="24" t="s">
        <v>15</v>
      </c>
      <c r="N16" s="25"/>
      <c r="O16" s="28" t="s">
        <v>49</v>
      </c>
      <c r="P16" s="27"/>
      <c r="Q16" s="27"/>
      <c r="R16" s="27"/>
    </row>
    <row r="17" spans="1:18" ht="180.75" customHeight="1" x14ac:dyDescent="0.25">
      <c r="A17" s="30" t="s">
        <v>50</v>
      </c>
      <c r="B17" s="19">
        <f t="shared" si="6"/>
        <v>39</v>
      </c>
      <c r="C17" s="20">
        <v>34</v>
      </c>
      <c r="D17" s="21">
        <f t="shared" si="7"/>
        <v>0.87179487179487181</v>
      </c>
      <c r="E17" s="20">
        <v>4</v>
      </c>
      <c r="F17" s="21">
        <f t="shared" si="8"/>
        <v>0.10256410256410256</v>
      </c>
      <c r="G17" s="20">
        <v>1</v>
      </c>
      <c r="H17" s="21">
        <f t="shared" si="9"/>
        <v>2.564102564102564E-2</v>
      </c>
      <c r="I17" s="22"/>
      <c r="J17" s="23">
        <f t="shared" si="10"/>
        <v>0</v>
      </c>
      <c r="K17" s="22">
        <v>1</v>
      </c>
      <c r="L17" s="23">
        <f t="shared" si="11"/>
        <v>1</v>
      </c>
      <c r="M17" s="24" t="s">
        <v>15</v>
      </c>
      <c r="N17" s="25"/>
      <c r="O17" s="28" t="s">
        <v>51</v>
      </c>
      <c r="P17" s="27"/>
      <c r="Q17" s="27"/>
      <c r="R17" s="27"/>
    </row>
    <row r="18" spans="1:18" ht="189.75" customHeight="1" x14ac:dyDescent="0.25">
      <c r="A18" s="30" t="s">
        <v>52</v>
      </c>
      <c r="B18" s="19">
        <f t="shared" si="6"/>
        <v>16</v>
      </c>
      <c r="C18" s="20">
        <v>9</v>
      </c>
      <c r="D18" s="21">
        <f t="shared" si="7"/>
        <v>0.5625</v>
      </c>
      <c r="E18" s="20">
        <v>3</v>
      </c>
      <c r="F18" s="21">
        <f t="shared" si="8"/>
        <v>0.1875</v>
      </c>
      <c r="G18" s="20">
        <v>4</v>
      </c>
      <c r="H18" s="21">
        <f t="shared" si="9"/>
        <v>0.25</v>
      </c>
      <c r="I18" s="22">
        <v>4</v>
      </c>
      <c r="J18" s="23">
        <f t="shared" si="10"/>
        <v>1</v>
      </c>
      <c r="K18" s="22"/>
      <c r="L18" s="23">
        <f t="shared" si="11"/>
        <v>0</v>
      </c>
      <c r="M18" s="24" t="s">
        <v>15</v>
      </c>
      <c r="N18" s="25"/>
      <c r="O18" s="28" t="s">
        <v>53</v>
      </c>
      <c r="P18" s="29" t="s">
        <v>54</v>
      </c>
      <c r="Q18" s="31" t="s">
        <v>55</v>
      </c>
      <c r="R18" s="27"/>
    </row>
    <row r="19" spans="1:18" ht="165.75" customHeight="1" x14ac:dyDescent="0.25">
      <c r="A19" s="18" t="s">
        <v>56</v>
      </c>
      <c r="B19" s="19">
        <f t="shared" si="6"/>
        <v>12</v>
      </c>
      <c r="C19" s="20">
        <v>4</v>
      </c>
      <c r="D19" s="21">
        <f t="shared" si="7"/>
        <v>0.33333333333333331</v>
      </c>
      <c r="E19" s="20">
        <v>2</v>
      </c>
      <c r="F19" s="21">
        <f t="shared" si="8"/>
        <v>0.16666666666666666</v>
      </c>
      <c r="G19" s="20">
        <v>6</v>
      </c>
      <c r="H19" s="21">
        <f t="shared" si="9"/>
        <v>0.5</v>
      </c>
      <c r="I19" s="22">
        <v>4</v>
      </c>
      <c r="J19" s="23">
        <f t="shared" si="10"/>
        <v>0.66666666666666663</v>
      </c>
      <c r="K19" s="22">
        <v>2</v>
      </c>
      <c r="L19" s="23">
        <f t="shared" si="11"/>
        <v>0.33333333333333331</v>
      </c>
      <c r="M19" s="24" t="s">
        <v>15</v>
      </c>
      <c r="N19" s="25"/>
      <c r="O19" s="28" t="s">
        <v>57</v>
      </c>
      <c r="P19" s="29" t="s">
        <v>58</v>
      </c>
      <c r="Q19" s="29" t="s">
        <v>59</v>
      </c>
      <c r="R19" s="38" t="s">
        <v>60</v>
      </c>
    </row>
    <row r="20" spans="1:18" s="37" customFormat="1" ht="93" customHeight="1" x14ac:dyDescent="0.25">
      <c r="A20" s="30" t="s">
        <v>61</v>
      </c>
      <c r="B20" s="19">
        <f t="shared" si="6"/>
        <v>8</v>
      </c>
      <c r="C20" s="20">
        <v>4</v>
      </c>
      <c r="D20" s="21">
        <f t="shared" si="7"/>
        <v>0.5</v>
      </c>
      <c r="E20" s="20">
        <v>3</v>
      </c>
      <c r="F20" s="21">
        <f t="shared" si="8"/>
        <v>0.375</v>
      </c>
      <c r="G20" s="20">
        <v>1</v>
      </c>
      <c r="H20" s="21">
        <f t="shared" si="9"/>
        <v>0.125</v>
      </c>
      <c r="I20" s="22">
        <v>1</v>
      </c>
      <c r="J20" s="23">
        <f t="shared" si="10"/>
        <v>1</v>
      </c>
      <c r="K20" s="22"/>
      <c r="L20" s="23">
        <f t="shared" si="11"/>
        <v>0</v>
      </c>
      <c r="M20" s="24" t="s">
        <v>15</v>
      </c>
      <c r="N20" s="25"/>
      <c r="O20" s="28" t="s">
        <v>62</v>
      </c>
      <c r="P20" s="36"/>
      <c r="Q20" s="29" t="s">
        <v>55</v>
      </c>
      <c r="R20" s="36"/>
    </row>
    <row r="21" spans="1:18" ht="257.25" customHeight="1" x14ac:dyDescent="0.25">
      <c r="A21" s="30" t="s">
        <v>63</v>
      </c>
      <c r="B21" s="19">
        <f>C21+E21+G21</f>
        <v>18</v>
      </c>
      <c r="C21" s="20">
        <v>14</v>
      </c>
      <c r="D21" s="21">
        <f>C21/B21</f>
        <v>0.77777777777777779</v>
      </c>
      <c r="E21" s="20">
        <v>1</v>
      </c>
      <c r="F21" s="21">
        <f>E21/B21</f>
        <v>5.5555555555555552E-2</v>
      </c>
      <c r="G21" s="20">
        <v>3</v>
      </c>
      <c r="H21" s="21">
        <f>G21/B21</f>
        <v>0.16666666666666666</v>
      </c>
      <c r="I21" s="22">
        <v>3</v>
      </c>
      <c r="J21" s="23">
        <f>IF(H21=0,H21,I21/G21)</f>
        <v>1</v>
      </c>
      <c r="K21" s="22"/>
      <c r="L21" s="23">
        <f>IF(H21=0,H21,K21/G21)</f>
        <v>0</v>
      </c>
      <c r="M21" s="24" t="s">
        <v>15</v>
      </c>
      <c r="N21" s="25"/>
      <c r="O21" s="28" t="s">
        <v>64</v>
      </c>
      <c r="P21" s="29" t="s">
        <v>65</v>
      </c>
      <c r="Q21" s="29" t="s">
        <v>28</v>
      </c>
      <c r="R21" s="27"/>
    </row>
    <row r="22" spans="1:18" s="44" customFormat="1" x14ac:dyDescent="0.25">
      <c r="A22" s="39"/>
      <c r="B22" s="40"/>
      <c r="C22" s="40"/>
      <c r="D22" s="41"/>
      <c r="E22" s="40"/>
      <c r="F22" s="41"/>
      <c r="G22" s="40"/>
      <c r="H22" s="41"/>
      <c r="I22" s="42"/>
      <c r="J22" s="41"/>
      <c r="K22" s="42"/>
      <c r="L22" s="41"/>
      <c r="M22" s="40"/>
      <c r="N22" s="40"/>
      <c r="O22" s="43"/>
    </row>
    <row r="23" spans="1:18" s="44" customFormat="1" x14ac:dyDescent="0.25">
      <c r="A23" s="39"/>
      <c r="B23" s="40"/>
      <c r="C23" s="40"/>
      <c r="D23" s="41"/>
      <c r="E23" s="40"/>
      <c r="F23" s="41"/>
      <c r="G23" s="40"/>
      <c r="H23" s="41"/>
      <c r="I23" s="42"/>
      <c r="J23" s="41"/>
      <c r="K23" s="42"/>
      <c r="L23" s="41"/>
      <c r="M23" s="40"/>
      <c r="N23" s="40"/>
      <c r="O23" s="45"/>
    </row>
    <row r="24" spans="1:18" s="44" customFormat="1" x14ac:dyDescent="0.25">
      <c r="A24" s="39"/>
      <c r="B24" s="40"/>
      <c r="C24" s="40"/>
      <c r="D24" s="41"/>
      <c r="E24" s="40"/>
      <c r="F24" s="41"/>
      <c r="G24" s="40"/>
      <c r="H24" s="41"/>
      <c r="I24" s="42"/>
      <c r="J24" s="41"/>
      <c r="K24" s="42"/>
      <c r="L24" s="41"/>
      <c r="M24" s="40"/>
      <c r="N24" s="40"/>
      <c r="O24" s="45"/>
    </row>
    <row r="25" spans="1:18" s="44" customFormat="1" x14ac:dyDescent="0.25">
      <c r="A25" s="39"/>
      <c r="B25" s="40"/>
      <c r="C25" s="40"/>
      <c r="D25" s="41"/>
      <c r="E25" s="40"/>
      <c r="F25" s="41"/>
      <c r="G25" s="40"/>
      <c r="H25" s="41"/>
      <c r="I25" s="42"/>
      <c r="J25" s="41"/>
      <c r="K25" s="42"/>
      <c r="L25" s="41"/>
      <c r="M25" s="40"/>
      <c r="N25" s="40"/>
      <c r="O25" s="45"/>
    </row>
  </sheetData>
  <mergeCells count="24">
    <mergeCell ref="M17:N17"/>
    <mergeCell ref="M18:N18"/>
    <mergeCell ref="M19:N19"/>
    <mergeCell ref="M20:N20"/>
    <mergeCell ref="M21:N21"/>
    <mergeCell ref="M11:N11"/>
    <mergeCell ref="M12:N12"/>
    <mergeCell ref="M13:N13"/>
    <mergeCell ref="M14:N14"/>
    <mergeCell ref="M15:N15"/>
    <mergeCell ref="M16:N16"/>
    <mergeCell ref="M5:N5"/>
    <mergeCell ref="M6:N6"/>
    <mergeCell ref="M7:N7"/>
    <mergeCell ref="M8:N8"/>
    <mergeCell ref="M9:N9"/>
    <mergeCell ref="M10:N10"/>
    <mergeCell ref="A1:O1"/>
    <mergeCell ref="C3:D3"/>
    <mergeCell ref="E3:F3"/>
    <mergeCell ref="G3:H3"/>
    <mergeCell ref="I3:J3"/>
    <mergeCell ref="K3:L3"/>
    <mergeCell ref="M3:N3"/>
  </mergeCells>
  <pageMargins left="0.23622047244094491" right="0.23622047244094491" top="0.39370078740157483" bottom="0.35433070866141736" header="0" footer="0"/>
  <pageSetup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EVALUACIÓN</vt:lpstr>
      <vt:lpstr>EVALUACIÓN!Títulos_a_imprimir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Laura</dc:creator>
  <cp:lastModifiedBy>Ana Laura</cp:lastModifiedBy>
  <dcterms:created xsi:type="dcterms:W3CDTF">2019-07-15T19:47:05Z</dcterms:created>
  <dcterms:modified xsi:type="dcterms:W3CDTF">2019-07-15T21:38:31Z</dcterms:modified>
</cp:coreProperties>
</file>